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úpravy poko...'!$C$105:$K$388</definedName>
    <definedName name="_xlnm.Print_Area" localSheetId="1">'01 - Stavební úpravy poko...'!$C$4:$J$39,'01 - Stavební úpravy poko...'!$C$45:$J$87,'01 - Stavební úpravy poko...'!$C$93:$K$388</definedName>
    <definedName name="_xlnm.Print_Titles" localSheetId="1">'01 - Stavební úpravy poko...'!$105:$105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88"/>
  <c r="BH388"/>
  <c r="BG388"/>
  <c r="BE388"/>
  <c r="T388"/>
  <c r="T387"/>
  <c r="R388"/>
  <c r="R387"/>
  <c r="P388"/>
  <c r="P387"/>
  <c r="BK388"/>
  <c r="BK387"/>
  <c r="J387"/>
  <c r="J388"/>
  <c r="BF388"/>
  <c r="J86"/>
  <c r="BI386"/>
  <c r="BH386"/>
  <c r="BG386"/>
  <c r="BE386"/>
  <c r="T386"/>
  <c r="T385"/>
  <c r="R386"/>
  <c r="R385"/>
  <c r="P386"/>
  <c r="P385"/>
  <c r="BK386"/>
  <c r="BK385"/>
  <c r="J385"/>
  <c r="J386"/>
  <c r="BF386"/>
  <c r="J85"/>
  <c r="BI384"/>
  <c r="BH384"/>
  <c r="BG384"/>
  <c r="BE384"/>
  <c r="T384"/>
  <c r="T383"/>
  <c r="T382"/>
  <c r="R384"/>
  <c r="R383"/>
  <c r="R382"/>
  <c r="P384"/>
  <c r="P383"/>
  <c r="P382"/>
  <c r="BK384"/>
  <c r="BK383"/>
  <c r="J383"/>
  <c r="BK382"/>
  <c r="J382"/>
  <c r="J384"/>
  <c r="BF384"/>
  <c r="J84"/>
  <c r="J83"/>
  <c r="BI374"/>
  <c r="BH374"/>
  <c r="BG374"/>
  <c r="BE374"/>
  <c r="T374"/>
  <c r="R374"/>
  <c r="P374"/>
  <c r="BK374"/>
  <c r="J374"/>
  <c r="BF374"/>
  <c r="BI366"/>
  <c r="BH366"/>
  <c r="BG366"/>
  <c r="BE366"/>
  <c r="T366"/>
  <c r="R366"/>
  <c r="P366"/>
  <c r="BK366"/>
  <c r="J366"/>
  <c r="BF366"/>
  <c r="BI364"/>
  <c r="BH364"/>
  <c r="BG364"/>
  <c r="BE364"/>
  <c r="T364"/>
  <c r="R364"/>
  <c r="P364"/>
  <c r="BK364"/>
  <c r="J364"/>
  <c r="BF364"/>
  <c r="BI362"/>
  <c r="BH362"/>
  <c r="BG362"/>
  <c r="BE362"/>
  <c r="T362"/>
  <c r="T361"/>
  <c r="R362"/>
  <c r="R361"/>
  <c r="P362"/>
  <c r="P361"/>
  <c r="BK362"/>
  <c r="BK361"/>
  <c r="J361"/>
  <c r="J362"/>
  <c r="BF362"/>
  <c r="J82"/>
  <c r="BI360"/>
  <c r="BH360"/>
  <c r="BG360"/>
  <c r="BE360"/>
  <c r="T360"/>
  <c r="R360"/>
  <c r="P360"/>
  <c r="BK360"/>
  <c r="J360"/>
  <c r="BF360"/>
  <c r="BI359"/>
  <c r="BH359"/>
  <c r="BG359"/>
  <c r="BE359"/>
  <c r="T359"/>
  <c r="T358"/>
  <c r="R359"/>
  <c r="R358"/>
  <c r="P359"/>
  <c r="P358"/>
  <c r="BK359"/>
  <c r="BK358"/>
  <c r="J358"/>
  <c r="J359"/>
  <c r="BF359"/>
  <c r="J81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1"/>
  <c r="BH351"/>
  <c r="BG351"/>
  <c r="BE351"/>
  <c r="T351"/>
  <c r="R351"/>
  <c r="P351"/>
  <c r="BK351"/>
  <c r="J351"/>
  <c r="BF351"/>
  <c r="BI348"/>
  <c r="BH348"/>
  <c r="BG348"/>
  <c r="BE348"/>
  <c r="T348"/>
  <c r="T347"/>
  <c r="R348"/>
  <c r="R347"/>
  <c r="P348"/>
  <c r="P347"/>
  <c r="BK348"/>
  <c r="BK347"/>
  <c r="J347"/>
  <c r="J348"/>
  <c r="BF348"/>
  <c r="J80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2"/>
  <c r="BH342"/>
  <c r="BG342"/>
  <c r="BE342"/>
  <c r="T342"/>
  <c r="R342"/>
  <c r="P342"/>
  <c r="BK342"/>
  <c r="J342"/>
  <c r="BF342"/>
  <c r="BI338"/>
  <c r="BH338"/>
  <c r="BG338"/>
  <c r="BE338"/>
  <c r="T338"/>
  <c r="R338"/>
  <c r="P338"/>
  <c r="BK338"/>
  <c r="J338"/>
  <c r="BF338"/>
  <c r="BI336"/>
  <c r="BH336"/>
  <c r="BG336"/>
  <c r="BE336"/>
  <c r="T336"/>
  <c r="R336"/>
  <c r="P336"/>
  <c r="BK336"/>
  <c r="J336"/>
  <c r="BF336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T329"/>
  <c r="R330"/>
  <c r="R329"/>
  <c r="P330"/>
  <c r="P329"/>
  <c r="BK330"/>
  <c r="BK329"/>
  <c r="J329"/>
  <c r="J330"/>
  <c r="BF330"/>
  <c r="J79"/>
  <c r="BI328"/>
  <c r="BH328"/>
  <c r="BG328"/>
  <c r="BE328"/>
  <c r="T328"/>
  <c r="R328"/>
  <c r="P328"/>
  <c r="BK328"/>
  <c r="J328"/>
  <c r="BF328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3"/>
  <c r="BH323"/>
  <c r="BG323"/>
  <c r="BE323"/>
  <c r="T323"/>
  <c r="R323"/>
  <c r="P323"/>
  <c r="BK323"/>
  <c r="J323"/>
  <c r="BF323"/>
  <c r="BI320"/>
  <c r="BH320"/>
  <c r="BG320"/>
  <c r="BE320"/>
  <c r="T320"/>
  <c r="R320"/>
  <c r="P320"/>
  <c r="BK320"/>
  <c r="J320"/>
  <c r="BF320"/>
  <c r="BI317"/>
  <c r="BH317"/>
  <c r="BG317"/>
  <c r="BE317"/>
  <c r="T317"/>
  <c r="T316"/>
  <c r="R317"/>
  <c r="R316"/>
  <c r="P317"/>
  <c r="P316"/>
  <c r="BK317"/>
  <c r="BK316"/>
  <c r="J316"/>
  <c r="J317"/>
  <c r="BF317"/>
  <c r="J78"/>
  <c r="BI315"/>
  <c r="BH315"/>
  <c r="BG315"/>
  <c r="BE315"/>
  <c r="T315"/>
  <c r="R315"/>
  <c r="P315"/>
  <c r="BK315"/>
  <c r="J315"/>
  <c r="BF315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0"/>
  <c r="BH300"/>
  <c r="BG300"/>
  <c r="BE300"/>
  <c r="T300"/>
  <c r="T299"/>
  <c r="R300"/>
  <c r="R299"/>
  <c r="P300"/>
  <c r="P299"/>
  <c r="BK300"/>
  <c r="BK299"/>
  <c r="J299"/>
  <c r="J300"/>
  <c r="BF300"/>
  <c r="J77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3"/>
  <c r="BH293"/>
  <c r="BG293"/>
  <c r="BE293"/>
  <c r="T293"/>
  <c r="R293"/>
  <c r="P293"/>
  <c r="BK293"/>
  <c r="J293"/>
  <c r="BF293"/>
  <c r="BI291"/>
  <c r="BH291"/>
  <c r="BG291"/>
  <c r="BE291"/>
  <c r="T291"/>
  <c r="T290"/>
  <c r="R291"/>
  <c r="R290"/>
  <c r="P291"/>
  <c r="P290"/>
  <c r="BK291"/>
  <c r="BK290"/>
  <c r="J290"/>
  <c r="J291"/>
  <c r="BF291"/>
  <c r="J76"/>
  <c r="BI289"/>
  <c r="BH289"/>
  <c r="BG289"/>
  <c r="BE289"/>
  <c r="T289"/>
  <c r="R289"/>
  <c r="P289"/>
  <c r="BK289"/>
  <c r="J289"/>
  <c r="BF289"/>
  <c r="BI288"/>
  <c r="BH288"/>
  <c r="BG288"/>
  <c r="BE288"/>
  <c r="T288"/>
  <c r="T287"/>
  <c r="R288"/>
  <c r="R287"/>
  <c r="P288"/>
  <c r="P287"/>
  <c r="BK288"/>
  <c r="BK287"/>
  <c r="J287"/>
  <c r="J288"/>
  <c r="BF288"/>
  <c r="J75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T274"/>
  <c r="R275"/>
  <c r="R274"/>
  <c r="P275"/>
  <c r="P274"/>
  <c r="BK275"/>
  <c r="BK274"/>
  <c r="J274"/>
  <c r="J275"/>
  <c r="BF275"/>
  <c r="J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0"/>
  <c r="BH270"/>
  <c r="BG270"/>
  <c r="BE270"/>
  <c r="T270"/>
  <c r="R270"/>
  <c r="P270"/>
  <c r="BK270"/>
  <c r="J270"/>
  <c r="BF270"/>
  <c r="BI268"/>
  <c r="BH268"/>
  <c r="BG268"/>
  <c r="BE268"/>
  <c r="T268"/>
  <c r="R268"/>
  <c r="P268"/>
  <c r="BK268"/>
  <c r="J268"/>
  <c r="BF268"/>
  <c r="BI266"/>
  <c r="BH266"/>
  <c r="BG266"/>
  <c r="BE266"/>
  <c r="T266"/>
  <c r="T265"/>
  <c r="R266"/>
  <c r="R265"/>
  <c r="P266"/>
  <c r="P265"/>
  <c r="BK266"/>
  <c r="BK265"/>
  <c r="J265"/>
  <c r="J266"/>
  <c r="BF266"/>
  <c r="J73"/>
  <c r="BI264"/>
  <c r="BH264"/>
  <c r="BG264"/>
  <c r="BE264"/>
  <c r="T264"/>
  <c r="T263"/>
  <c r="R264"/>
  <c r="R263"/>
  <c r="P264"/>
  <c r="P263"/>
  <c r="BK264"/>
  <c r="BK263"/>
  <c r="J263"/>
  <c r="J264"/>
  <c r="BF264"/>
  <c r="J72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71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3"/>
  <c r="BH243"/>
  <c r="BG243"/>
  <c r="BE243"/>
  <c r="T243"/>
  <c r="R243"/>
  <c r="P243"/>
  <c r="BK243"/>
  <c r="J243"/>
  <c r="BF243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8"/>
  <c r="BH238"/>
  <c r="BG238"/>
  <c r="BE238"/>
  <c r="T238"/>
  <c r="T237"/>
  <c r="R238"/>
  <c r="R237"/>
  <c r="P238"/>
  <c r="P237"/>
  <c r="BK238"/>
  <c r="BK237"/>
  <c r="J237"/>
  <c r="J238"/>
  <c r="BF238"/>
  <c r="J70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1"/>
  <c r="BH231"/>
  <c r="BG231"/>
  <c r="BE231"/>
  <c r="T231"/>
  <c r="R231"/>
  <c r="P231"/>
  <c r="BK231"/>
  <c r="J231"/>
  <c r="BF231"/>
  <c r="BI229"/>
  <c r="BH229"/>
  <c r="BG229"/>
  <c r="BE229"/>
  <c r="T229"/>
  <c r="T228"/>
  <c r="R229"/>
  <c r="R228"/>
  <c r="P229"/>
  <c r="P228"/>
  <c r="BK229"/>
  <c r="BK228"/>
  <c r="J228"/>
  <c r="J229"/>
  <c r="BF229"/>
  <c r="J69"/>
  <c r="BI227"/>
  <c r="BH227"/>
  <c r="BG227"/>
  <c r="BE227"/>
  <c r="T227"/>
  <c r="R227"/>
  <c r="P227"/>
  <c r="BK227"/>
  <c r="J227"/>
  <c r="BF227"/>
  <c r="BI226"/>
  <c r="BH226"/>
  <c r="BG226"/>
  <c r="BE226"/>
  <c r="T226"/>
  <c r="T225"/>
  <c r="R226"/>
  <c r="R225"/>
  <c r="P226"/>
  <c r="P225"/>
  <c r="BK226"/>
  <c r="BK225"/>
  <c r="J225"/>
  <c r="J226"/>
  <c r="BF226"/>
  <c r="J68"/>
  <c r="BI224"/>
  <c r="BH224"/>
  <c r="BG224"/>
  <c r="BE224"/>
  <c r="T224"/>
  <c r="R224"/>
  <c r="P224"/>
  <c r="BK224"/>
  <c r="J224"/>
  <c r="BF224"/>
  <c r="BI221"/>
  <c r="BH221"/>
  <c r="BG221"/>
  <c r="BE221"/>
  <c r="T221"/>
  <c r="R221"/>
  <c r="P221"/>
  <c r="BK221"/>
  <c r="J221"/>
  <c r="BF221"/>
  <c r="BI218"/>
  <c r="BH218"/>
  <c r="BG218"/>
  <c r="BE218"/>
  <c r="T218"/>
  <c r="T217"/>
  <c r="T216"/>
  <c r="R218"/>
  <c r="R217"/>
  <c r="R216"/>
  <c r="P218"/>
  <c r="P217"/>
  <c r="P216"/>
  <c r="BK218"/>
  <c r="BK217"/>
  <c r="J217"/>
  <c r="BK216"/>
  <c r="J216"/>
  <c r="J218"/>
  <c r="BF218"/>
  <c r="J67"/>
  <c r="J66"/>
  <c r="BI215"/>
  <c r="BH215"/>
  <c r="BG215"/>
  <c r="BE215"/>
  <c r="T215"/>
  <c r="T214"/>
  <c r="R215"/>
  <c r="R214"/>
  <c r="P215"/>
  <c r="P214"/>
  <c r="BK215"/>
  <c r="BK214"/>
  <c r="J214"/>
  <c r="J215"/>
  <c r="BF215"/>
  <c r="J65"/>
  <c r="BI213"/>
  <c r="BH213"/>
  <c r="BG213"/>
  <c r="BE213"/>
  <c r="T213"/>
  <c r="R213"/>
  <c r="P213"/>
  <c r="BK213"/>
  <c r="J213"/>
  <c r="BF213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T208"/>
  <c r="R209"/>
  <c r="R208"/>
  <c r="P209"/>
  <c r="P208"/>
  <c r="BK209"/>
  <c r="BK208"/>
  <c r="J208"/>
  <c r="J209"/>
  <c r="BF209"/>
  <c r="J64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/>
  <c r="BI193"/>
  <c r="BH193"/>
  <c r="BG193"/>
  <c r="BE193"/>
  <c r="T193"/>
  <c r="R193"/>
  <c r="P193"/>
  <c r="BK193"/>
  <c r="J193"/>
  <c r="BF193"/>
  <c r="BI191"/>
  <c r="BH191"/>
  <c r="BG191"/>
  <c r="BE191"/>
  <c r="T191"/>
  <c r="T190"/>
  <c r="R191"/>
  <c r="R190"/>
  <c r="P191"/>
  <c r="P190"/>
  <c r="BK191"/>
  <c r="BK190"/>
  <c r="J190"/>
  <c r="J191"/>
  <c r="BF191"/>
  <c r="J63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74"/>
  <c r="BH174"/>
  <c r="BG174"/>
  <c r="BE174"/>
  <c r="T174"/>
  <c r="R174"/>
  <c r="P174"/>
  <c r="BK174"/>
  <c r="J174"/>
  <c r="BF174"/>
  <c r="BI167"/>
  <c r="BH167"/>
  <c r="BG167"/>
  <c r="BE167"/>
  <c r="T167"/>
  <c r="R167"/>
  <c r="P167"/>
  <c r="BK167"/>
  <c r="J167"/>
  <c r="BF167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4"/>
  <c r="BH154"/>
  <c r="BG154"/>
  <c r="BE154"/>
  <c r="T154"/>
  <c r="R154"/>
  <c r="P154"/>
  <c r="BK154"/>
  <c r="J154"/>
  <c r="BF154"/>
  <c r="BI150"/>
  <c r="BH150"/>
  <c r="BG150"/>
  <c r="BE150"/>
  <c r="T150"/>
  <c r="R150"/>
  <c r="P150"/>
  <c r="BK150"/>
  <c r="J150"/>
  <c r="BF150"/>
  <c r="BI146"/>
  <c r="BH146"/>
  <c r="BG146"/>
  <c r="BE146"/>
  <c r="T146"/>
  <c r="R146"/>
  <c r="P146"/>
  <c r="BK146"/>
  <c r="J146"/>
  <c r="BF146"/>
  <c r="BI145"/>
  <c r="BH145"/>
  <c r="BG145"/>
  <c r="BE145"/>
  <c r="T145"/>
  <c r="T144"/>
  <c r="R145"/>
  <c r="R144"/>
  <c r="P145"/>
  <c r="P144"/>
  <c r="BK145"/>
  <c r="BK144"/>
  <c r="J144"/>
  <c r="J145"/>
  <c r="BF145"/>
  <c r="J62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29"/>
  <c r="BH129"/>
  <c r="BG129"/>
  <c r="BE129"/>
  <c r="T129"/>
  <c r="R129"/>
  <c r="P129"/>
  <c r="BK129"/>
  <c r="J129"/>
  <c r="BF129"/>
  <c r="BI121"/>
  <c r="BH121"/>
  <c r="BG121"/>
  <c r="BE121"/>
  <c r="T121"/>
  <c r="R121"/>
  <c r="P121"/>
  <c r="BK121"/>
  <c r="J121"/>
  <c r="BF121"/>
  <c r="BI117"/>
  <c r="BH117"/>
  <c r="BG117"/>
  <c r="BE117"/>
  <c r="T117"/>
  <c r="R117"/>
  <c r="P117"/>
  <c r="BK117"/>
  <c r="J117"/>
  <c r="BF117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09"/>
  <c r="F37"/>
  <c i="1" r="BD55"/>
  <c i="2" r="BH109"/>
  <c r="F36"/>
  <c i="1" r="BC55"/>
  <c i="2" r="BG109"/>
  <c r="F35"/>
  <c i="1" r="BB55"/>
  <c i="2" r="BE109"/>
  <c r="J33"/>
  <c i="1" r="AV55"/>
  <c i="2" r="F33"/>
  <c i="1" r="AZ55"/>
  <c i="2" r="T109"/>
  <c r="T108"/>
  <c r="T107"/>
  <c r="T106"/>
  <c r="R109"/>
  <c r="R108"/>
  <c r="R107"/>
  <c r="R106"/>
  <c r="P109"/>
  <c r="P108"/>
  <c r="P107"/>
  <c r="P106"/>
  <c i="1" r="AU55"/>
  <c i="2" r="BK109"/>
  <c r="BK108"/>
  <c r="J108"/>
  <c r="BK107"/>
  <c r="J107"/>
  <c r="BK106"/>
  <c r="J106"/>
  <c r="J59"/>
  <c r="J30"/>
  <c i="1" r="AG55"/>
  <c i="2" r="J109"/>
  <c r="BF109"/>
  <c r="J34"/>
  <c i="1" r="AW55"/>
  <c i="2" r="F34"/>
  <c i="1" r="BA55"/>
  <c i="2" r="J61"/>
  <c r="J60"/>
  <c r="J103"/>
  <c r="J102"/>
  <c r="F102"/>
  <c r="F100"/>
  <c r="E98"/>
  <c r="J55"/>
  <c r="J54"/>
  <c r="F54"/>
  <c r="F52"/>
  <c r="E50"/>
  <c r="J39"/>
  <c r="J18"/>
  <c r="E18"/>
  <c r="F103"/>
  <c r="F55"/>
  <c r="J17"/>
  <c r="J12"/>
  <c r="J100"/>
  <c r="J52"/>
  <c r="E7"/>
  <c r="E9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<sst xmlns="http://schemas.openxmlformats.org/spreadsheetml/2006/main">
  <si>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</si>
  <si>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</si>
  <si>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</si>
  <si>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</si>
  <si>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{108c8c87-7f90-4634-91cd-67d4e653b66d}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</si>
  <si>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</si>
  <si>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</si>
  <si>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</si>
  <si>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</si>
  <si>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</si>
  <si>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</si>
  <si>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</si>
  <si>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</si>
  <si>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</si>
  <si>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201908-1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</si>
  <si>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</si>
  <si>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</si>
  <si>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pokojů klientů DS - pokoj 135</t>
  </si>
  <si>
    <t>KSO:</t>
  </si>
  <si>
    <t>CC-CZ:</t>
  </si>
  <si>
    <t>Místo:</t>
  </si>
  <si>
    <t>Sedlčany</t>
  </si>
  <si>
    <t>Datum:</t>
  </si>
  <si>
    <t>31. 8. 2019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</si>
  <si>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</si>
  <si>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</si>
  <si>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</si>
  <si>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</si>
  <si>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</si>
  <si>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</si>
  <si>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</si>
  <si>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</si>
  <si>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</si>
  <si>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</si>
  <si>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</si>
  <si>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</si>
  <si>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</si>
  <si>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</si>
  <si>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</si>
  <si>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</si>
  <si>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</si>
  <si>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</si>
  <si>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</si>
  <si>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</si>
  <si>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</si>
  <si>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</si>
  <si>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</si>
  <si>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</si>
  <si>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</si>
  <si>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</si>
  <si>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</si>
  <si>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</si>
  <si>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</si>
  <si>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</si>
  <si>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</si>
  <si>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</si>
  <si>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</si>
  <si>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</si>
  <si>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</si>
  <si>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</si>
  <si>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</si>
  <si>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</si>
  <si>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</si>
  <si>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</si>
  <si>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</si>
  <si>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</si>
  <si>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</si>
  <si>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</si>
  <si>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</si>
  <si>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</si>
  <si>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</si>
  <si>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</si>
  <si>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</si>
  <si>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</si>
  <si>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</si>
  <si>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</si>
  <si>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</si>
  <si>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</si>
  <si>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</si>
  <si>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</si>
  <si>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135</t>
  </si>
  <si>
    <t>STA</t>
  </si>
  <si>
    <t>1</t>
  </si>
  <si>
    <t>{eba9fa21-ea4d-42a4-a008-9897237afd0d}</t>
  </si>
  <si>
    <t>KRYCÍ LIST SOUPISU PRACÍ</t>
  </si>
  <si>
    <t>Objekt:</t>
  </si>
  <si>
    <t>01 - Stavební úpravy pokoje 135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</si>
  <si>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</si>
  <si>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</si>
  <si>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</si>
  <si>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</si>
  <si>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</si>
  <si>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</si>
  <si>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</si>
  <si>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</si>
  <si>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</si>
  <si>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</si>
  <si>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</si>
  <si>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</si>
  <si>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</si>
  <si>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</si>
  <si>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</si>
  <si>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</si>
  <si>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</si>
  <si>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</si>
  <si>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</si>
  <si>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</si>
  <si>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</si>
  <si>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</si>
  <si>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</si>
  <si>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</si>
  <si>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</si>
  <si>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</si>
  <si>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</si>
  <si>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</si>
  <si>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</si>
  <si>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</si>
  <si>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</si>
  <si>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</si>
  <si>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</si>
  <si>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</si>
  <si>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</si>
  <si>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</si>
  <si>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</si>
  <si>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</si>
  <si>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</si>
  <si>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</si>
  <si>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</si>
  <si>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</si>
  <si>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</si>
  <si>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</si>
  <si>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</si>
  <si>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</si>
  <si>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</si>
  <si>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</si>
  <si>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</si>
  <si>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</si>
  <si>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</si>
  <si>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</si>
  <si>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</si>
  <si>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</si>
  <si>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CS ÚRS 2017 01</t>
  </si>
  <si>
    <t>4</t>
  </si>
  <si>
    <t>2</t>
  </si>
  <si>
    <t>-550732549</t>
  </si>
  <si>
    <t>VV</t>
  </si>
  <si>
    <t>zazdění otvoru po původních vstupních dveří;</t>
  </si>
  <si>
    <t>0,9*2*0,2</t>
  </si>
  <si>
    <t>317141213</t>
  </si>
  <si>
    <t>Překlady ploché z pórobetonu Ytong š 125 mm pro světlost otvoru do 1100 mm</t>
  </si>
  <si>
    <t>kus</t>
  </si>
  <si>
    <t>-255087710</t>
  </si>
  <si>
    <t>317141219</t>
  </si>
  <si>
    <t>Překlady ploché z pórobetonu Ytong š 125 mm pro světlost otvoru do 2500 mm</t>
  </si>
  <si>
    <t>-1814442378</t>
  </si>
  <si>
    <t>34000000R</t>
  </si>
  <si>
    <t>Řezání stěnových dílců z betonů tl do 200 mm</t>
  </si>
  <si>
    <t>m</t>
  </si>
  <si>
    <t>1327410604</t>
  </si>
  <si>
    <t>otvor pro nové vstupní dveře;</t>
  </si>
  <si>
    <t>2,05+1,15+2,05</t>
  </si>
  <si>
    <t>5</t>
  </si>
  <si>
    <t>341272612</t>
  </si>
  <si>
    <t>Stěny nosné tl 200 mm z pórobetonových přesných hladkých tvárnic Ytong hmotnosti 500 kg/m3</t>
  </si>
  <si>
    <t>m2</t>
  </si>
  <si>
    <t>914599507</t>
  </si>
  <si>
    <t>"135-02 půdorys ns.pdf</t>
  </si>
  <si>
    <t>1,777*2,530</t>
  </si>
  <si>
    <t>Součet</t>
  </si>
  <si>
    <t>6</t>
  </si>
  <si>
    <t>342272323</t>
  </si>
  <si>
    <t>Příčky tl 100 mm z pórobetonových přesných hladkých příčkovek objemové hmotnosti 500 kg/m3</t>
  </si>
  <si>
    <t>2134593649</t>
  </si>
  <si>
    <t>0,496*2,200</t>
  </si>
  <si>
    <t>2,234*2,200</t>
  </si>
  <si>
    <t>1,219*2,530</t>
  </si>
  <si>
    <t>0,393*2,530</t>
  </si>
  <si>
    <t>7</t>
  </si>
  <si>
    <t>342272423</t>
  </si>
  <si>
    <t>Příčky tl 125 mm z pórobetonových přesných hladkých příčkovek objemové hmotnosti 500 kg/m3</t>
  </si>
  <si>
    <t>823501693</t>
  </si>
  <si>
    <t>4,793*2,200</t>
  </si>
  <si>
    <t>" Odpočty otvorů</t>
  </si>
  <si>
    <t>-(1,157*2,000*1)</t>
  </si>
  <si>
    <t>3,595*2,530</t>
  </si>
  <si>
    <t>-(1,178*2,000*1)</t>
  </si>
  <si>
    <t>3,223*2,530</t>
  </si>
  <si>
    <t>-(2,400*2,000*1)</t>
  </si>
  <si>
    <t>8</t>
  </si>
  <si>
    <t>342291111</t>
  </si>
  <si>
    <t>Ukotvení příček montážní polyuretanovou pěnou tl příčky do 100 mm</t>
  </si>
  <si>
    <t>552380834</t>
  </si>
  <si>
    <t>9</t>
  </si>
  <si>
    <t>342291112</t>
  </si>
  <si>
    <t>Ukotvení příček montážní polyuretanovou pěnou tl příčky přes 100 mm</t>
  </si>
  <si>
    <t>1783355012</t>
  </si>
  <si>
    <t>10</t>
  </si>
  <si>
    <t>342291131</t>
  </si>
  <si>
    <t>Ukotvení příček k betonovým konstrukcím plochými kotvami</t>
  </si>
  <si>
    <t>582048283</t>
  </si>
  <si>
    <t>Úpravy povrchů, podlahy a osazování výplní</t>
  </si>
  <si>
    <t>11</t>
  </si>
  <si>
    <t>611131121</t>
  </si>
  <si>
    <t>Penetrace akrylát-silikonová vnitřních stropů nanášená ručně</t>
  </si>
  <si>
    <t>1825757849</t>
  </si>
  <si>
    <t>12</t>
  </si>
  <si>
    <t>611135101</t>
  </si>
  <si>
    <t>Hrubá výplň rýh ve stropech maltou jakékoli šířky rýhy</t>
  </si>
  <si>
    <t>360612210</t>
  </si>
  <si>
    <t>0,430+0,225+0,189</t>
  </si>
  <si>
    <t>13</t>
  </si>
  <si>
    <t>611142001</t>
  </si>
  <si>
    <t>Potažení vnitřních stropů sklovláknitým pletivem vtlačeným do tenkovrstvé hmoty</t>
  </si>
  <si>
    <t>452370152</t>
  </si>
  <si>
    <t>4,389+10,531+21,063</t>
  </si>
  <si>
    <t>14</t>
  </si>
  <si>
    <t>611311131</t>
  </si>
  <si>
    <t>Potažení vnitřních rovných stropů vápenným štukem tloušťky do 3 mm</t>
  </si>
  <si>
    <t>247020910</t>
  </si>
  <si>
    <t>35,983</t>
  </si>
  <si>
    <t>612131121</t>
  </si>
  <si>
    <t>Penetrace akrylát-silikonová vnitřních stěn nanášená ručně</t>
  </si>
  <si>
    <t>-1942726270</t>
  </si>
  <si>
    <t>16</t>
  </si>
  <si>
    <t>612135101</t>
  </si>
  <si>
    <t>Hrubá výplň rýh ve stěnách maltou jakékoli šířky rýhy</t>
  </si>
  <si>
    <t>-1127287594</t>
  </si>
  <si>
    <t>0,041*1,530</t>
  </si>
  <si>
    <t>(4,214*1,530)*0,041</t>
  </si>
  <si>
    <t>17</t>
  </si>
  <si>
    <t>612142001</t>
  </si>
  <si>
    <t>Potažení vnitřních stěn sklovláknitým pletivem vtlačeným do tenkovrstvé hmoty</t>
  </si>
  <si>
    <t>219972345</t>
  </si>
  <si>
    <t>(4,8+4,8+3,175+3,61)*2,530</t>
  </si>
  <si>
    <t>odpočet otvorů;</t>
  </si>
  <si>
    <t>-((0,9*2,4)+(2,1*1,6)+(2,32*1,6)+(4*(1,1*2)))</t>
  </si>
  <si>
    <t>doplnění omítky po původních vstupních dveří ze společné chodby;</t>
  </si>
  <si>
    <t>1*2,1</t>
  </si>
  <si>
    <t>18</t>
  </si>
  <si>
    <t>612311131</t>
  </si>
  <si>
    <t>Potažení vnitřních stěn vápenným štukem tloušťky do 3 mm</t>
  </si>
  <si>
    <t>-1864219864</t>
  </si>
  <si>
    <t>135c;</t>
  </si>
  <si>
    <t>(3,3+3,07+3,3+3,07+0,3+0,3)*2,530</t>
  </si>
  <si>
    <t>135a;</t>
  </si>
  <si>
    <t>((1,375+3,175)*2)*2,530</t>
  </si>
  <si>
    <t>135b;</t>
  </si>
  <si>
    <t>(0,46+3,3+0,46+4,8+0,6+3,3+0,6+0,175+4,8+0,175)*2,530</t>
  </si>
  <si>
    <t>19</t>
  </si>
  <si>
    <t>619995001</t>
  </si>
  <si>
    <t>Začištění omítek kolem oken, dveří, podlah nebo obkladů</t>
  </si>
  <si>
    <t>110890274</t>
  </si>
  <si>
    <t>20</t>
  </si>
  <si>
    <t>632450134</t>
  </si>
  <si>
    <t>Vyrovnávací cementový potěr tl do 50 mm ze suchých směsí provedený v ploše</t>
  </si>
  <si>
    <t>-361177339</t>
  </si>
  <si>
    <t>632459176</t>
  </si>
  <si>
    <t>Příplatek k potěrům tl do 50 mm za plochu do 5 m2</t>
  </si>
  <si>
    <t>1999460574</t>
  </si>
  <si>
    <t>22</t>
  </si>
  <si>
    <t>642945111</t>
  </si>
  <si>
    <t>Osazování protipožárních nebo protiplynových zárubní dveří jednokřídlových do 2,5 m2, dodávka zárubně objednatelem</t>
  </si>
  <si>
    <t>1884797608</t>
  </si>
  <si>
    <t>23</t>
  </si>
  <si>
    <t>642946112</t>
  </si>
  <si>
    <t>Osazování pouzdra posuvných dveří s jednou kapsou pro jedno křídlo šířky do 1200 mm do zděné příčky</t>
  </si>
  <si>
    <t>2038917019</t>
  </si>
  <si>
    <t>24</t>
  </si>
  <si>
    <t>M</t>
  </si>
  <si>
    <t>553316150</t>
  </si>
  <si>
    <t>pouzdro stavební STANDARD S700-110 1100 mm</t>
  </si>
  <si>
    <t>451856744</t>
  </si>
  <si>
    <t>Ostatní konstrukce a práce, bourání</t>
  </si>
  <si>
    <t>25</t>
  </si>
  <si>
    <t>952901111</t>
  </si>
  <si>
    <t>Vyčištění budov bytové a občanské výstavby při výšce podlaží do 4 m</t>
  </si>
  <si>
    <t>-1223738558</t>
  </si>
  <si>
    <t>26</t>
  </si>
  <si>
    <t>962031132</t>
  </si>
  <si>
    <t>Bourání příček z cihel pálených na MVC tl do 100 mm</t>
  </si>
  <si>
    <t>1287678438</t>
  </si>
  <si>
    <t>"135-01 půdorys ss.pdf</t>
  </si>
  <si>
    <t>(0,767+5,491+2,507)*2,530</t>
  </si>
  <si>
    <t>27</t>
  </si>
  <si>
    <t>962084121</t>
  </si>
  <si>
    <t>Bourání příček deskových sádrových typu rabicka tl do 50 mm</t>
  </si>
  <si>
    <t>CS ÚRS 2018 01</t>
  </si>
  <si>
    <t>858932179</t>
  </si>
  <si>
    <t>(0,8+0,4+0,8)*2,53</t>
  </si>
  <si>
    <t>28</t>
  </si>
  <si>
    <t>965045112</t>
  </si>
  <si>
    <t>Bourání potěrů cementových nebo pískocementových tl do 50 mm pl do 4 m2</t>
  </si>
  <si>
    <t>1185173144</t>
  </si>
  <si>
    <t>5,282</t>
  </si>
  <si>
    <t>29</t>
  </si>
  <si>
    <t>968072455</t>
  </si>
  <si>
    <t>Vybourání kovových dveřních zárubní pl do 2 m2</t>
  </si>
  <si>
    <t>1187462710</t>
  </si>
  <si>
    <t>30</t>
  </si>
  <si>
    <t>96901112R</t>
  </si>
  <si>
    <t>Vybourání vodovodního nebo plynového vedení DN do 52</t>
  </si>
  <si>
    <t>kpl</t>
  </si>
  <si>
    <t>-850901172</t>
  </si>
  <si>
    <t>31</t>
  </si>
  <si>
    <t>96901113R</t>
  </si>
  <si>
    <t>Vybourání vodovodního nebo plynového vedení DN do 125</t>
  </si>
  <si>
    <t>2062941481</t>
  </si>
  <si>
    <t>32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</si>
  <si>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</si>
  <si>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</si>
  <si>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</si>
  <si>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</si>
  <si>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</t>
  </si>
  <si>
    <t>997</t>
  </si>
  <si>
    <t>Přesun sutě</t>
  </si>
  <si>
    <t>33</t>
  </si>
  <si>
    <t>997013216</t>
  </si>
  <si>
    <t>Vnitrostaveništní doprava suti a vybouraných hmot pro budovy v do 21 m ručně</t>
  </si>
  <si>
    <t>t</t>
  </si>
  <si>
    <t>1730260510</t>
  </si>
  <si>
    <t>34</t>
  </si>
  <si>
    <t>997013501</t>
  </si>
  <si>
    <t>Odvoz suti a vybouraných hmot na skládku nebo meziskládku do 1 km se složením</t>
  </si>
  <si>
    <t>411736618</t>
  </si>
  <si>
    <t>35</t>
  </si>
  <si>
    <t>997013509</t>
  </si>
  <si>
    <t>Příplatek k odvozu suti a vybouraných hmot na skládku ZKD 1 km přes 1 km</t>
  </si>
  <si>
    <t>825098713</t>
  </si>
  <si>
    <t>3,709*45</t>
  </si>
  <si>
    <t>36</t>
  </si>
  <si>
    <t>997013831</t>
  </si>
  <si>
    <t>Poplatek za uložení stavebního směsného odpadu na skládce (skládkovné)</t>
  </si>
  <si>
    <t>-2115147654</t>
  </si>
  <si>
    <t>998</t>
  </si>
  <si>
    <t>Přesun hmot</t>
  </si>
  <si>
    <t>37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</si>
  <si>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</si>
  <si>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</si>
  <si>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</si>
  <si>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</si>
  <si>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</si>
  <si>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</si>
  <si>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</si>
  <si>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38</t>
  </si>
  <si>
    <t>711413111</t>
  </si>
  <si>
    <t>Izolace proti vodě za studena vodorovné např. SCHOMBURG těsnicí hmotou vč. koutových bandáží</t>
  </si>
  <si>
    <t>-1584093720</t>
  </si>
  <si>
    <t>(1,8*1,615)+(0,9*0,525)+(1,615-0,86*0,31)</t>
  </si>
  <si>
    <t>39</t>
  </si>
  <si>
    <t>711413121</t>
  </si>
  <si>
    <t>Izolace proti vodě za studena svislé např. SCHOMBURG těsnicí hmotou vč. koutových bandáží</t>
  </si>
  <si>
    <t>1079011739</t>
  </si>
  <si>
    <t>(1,116+0,475+0,826+0,702+1,116+1,8+0,86+1,615)*2,200</t>
  </si>
  <si>
    <t>40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</si>
  <si>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</si>
  <si>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</si>
  <si>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</si>
  <si>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</si>
  <si>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</si>
  <si>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</si>
  <si>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41</t>
  </si>
  <si>
    <t>7132301R1</t>
  </si>
  <si>
    <t>Tepelná izolace potrubí kanalizačního potrubí tl.60 mm</t>
  </si>
  <si>
    <t>2109661001</t>
  </si>
  <si>
    <t>42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</si>
  <si>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</si>
  <si>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</si>
  <si>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</si>
  <si>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</si>
  <si>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</si>
  <si>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43</t>
  </si>
  <si>
    <t>721173401</t>
  </si>
  <si>
    <t>Potrubí kanalizační plastové svodné systém KG DN 110 montáž a dodávka</t>
  </si>
  <si>
    <t>413596147</t>
  </si>
  <si>
    <t>0,5</t>
  </si>
  <si>
    <t>44</t>
  </si>
  <si>
    <t>721173722</t>
  </si>
  <si>
    <t>Potrubí kanalizační z PE připojovací DN 40 montáž a dodávka</t>
  </si>
  <si>
    <t>-413933397</t>
  </si>
  <si>
    <t>1,6+1</t>
  </si>
  <si>
    <t>45</t>
  </si>
  <si>
    <t>7211003R1</t>
  </si>
  <si>
    <t>Stavební přípomoce, bourání a začištění rých v konstrukcích, likvidace odpadu po bourání kanalizace</t>
  </si>
  <si>
    <t>-1582488628</t>
  </si>
  <si>
    <t>46</t>
  </si>
  <si>
    <t>721219114</t>
  </si>
  <si>
    <t>Montáž odtokového sprchového žlabu délky do 1000 mm</t>
  </si>
  <si>
    <t>-314520375</t>
  </si>
  <si>
    <t>47</t>
  </si>
  <si>
    <t>55233203</t>
  </si>
  <si>
    <t>žlab sprchového koutu se zápachovou uzávěrkou š koutu 1m</t>
  </si>
  <si>
    <t>1346353003</t>
  </si>
  <si>
    <t>48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</si>
  <si>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</si>
  <si>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</si>
  <si>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</si>
  <si>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</si>
  <si>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</si>
  <si>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49</t>
  </si>
  <si>
    <t>72200000R1</t>
  </si>
  <si>
    <t>Montáž a dodávka potrubí plastové spojované svary polyfuzně do D 16 mm vč. pomocného materiálu, v jedné trase SV, TV, zpátečka</t>
  </si>
  <si>
    <t>232082771</t>
  </si>
  <si>
    <t>(1+1,6+1,5+1,5)*2</t>
  </si>
  <si>
    <t>50</t>
  </si>
  <si>
    <t>286151000</t>
  </si>
  <si>
    <t>trubka tlaková PPR řada PN 10 20 x 2,2 x 4000 mm</t>
  </si>
  <si>
    <t>24079880</t>
  </si>
  <si>
    <t>51</t>
  </si>
  <si>
    <t>722190401</t>
  </si>
  <si>
    <t>Vyvedení a upevnění výpustku do DN 25</t>
  </si>
  <si>
    <t>-1178394746</t>
  </si>
  <si>
    <t>52</t>
  </si>
  <si>
    <t>722290215</t>
  </si>
  <si>
    <t>Zkouška těsnosti vodovodního potrubí hrdlového nebo přírubového do DN 100</t>
  </si>
  <si>
    <t>1763638340</t>
  </si>
  <si>
    <t>5,2</t>
  </si>
  <si>
    <t>53</t>
  </si>
  <si>
    <t>7221003R1</t>
  </si>
  <si>
    <t>Stavební přípomoce, bourání a začištění rých v konstrukcích, likvidace odpadu po bourání vodovodu</t>
  </si>
  <si>
    <t>-1825732100</t>
  </si>
  <si>
    <t>54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</si>
  <si>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</si>
  <si>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</si>
  <si>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</si>
  <si>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</si>
  <si>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</si>
  <si>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55</t>
  </si>
  <si>
    <t>725110811</t>
  </si>
  <si>
    <t>Demontáž klozetů splachovací s nádrží</t>
  </si>
  <si>
    <t>soubor</t>
  </si>
  <si>
    <t>-1357234977</t>
  </si>
  <si>
    <t>56</t>
  </si>
  <si>
    <t>725112022</t>
  </si>
  <si>
    <t>Klozet keramický závěsný na nosné stěny s hlubokým splachováním odpad vodorovný montáž a dodávka</t>
  </si>
  <si>
    <t>1396471766</t>
  </si>
  <si>
    <t>57</t>
  </si>
  <si>
    <t>551673990</t>
  </si>
  <si>
    <t>sedátko klozetové duroplastové DINO bílé</t>
  </si>
  <si>
    <t>-547479612</t>
  </si>
  <si>
    <t>58</t>
  </si>
  <si>
    <t>725119125</t>
  </si>
  <si>
    <t>Montáž klozetových mís závěsných na nosné stěny</t>
  </si>
  <si>
    <t>1834760410</t>
  </si>
  <si>
    <t>59</t>
  </si>
  <si>
    <t>642360910</t>
  </si>
  <si>
    <t>mísa klozetová keramická závěsná s hlubokým splachováním bílá</t>
  </si>
  <si>
    <t>1798320398</t>
  </si>
  <si>
    <t>60</t>
  </si>
  <si>
    <t>551470460</t>
  </si>
  <si>
    <t>splachovač WC pro splachovací nádržku Geberit - tlačítko RUMBA</t>
  </si>
  <si>
    <t>1188051881</t>
  </si>
  <si>
    <t>61</t>
  </si>
  <si>
    <t>551470862</t>
  </si>
  <si>
    <t>sedátko WC se zvýšenám posedem na závěsnou mísu</t>
  </si>
  <si>
    <t>-1303349140</t>
  </si>
  <si>
    <t>62</t>
  </si>
  <si>
    <t>725210821</t>
  </si>
  <si>
    <t>Demontáž umyvadel bez výtokových armatur</t>
  </si>
  <si>
    <t>-1946235391</t>
  </si>
  <si>
    <t>63</t>
  </si>
  <si>
    <t>725211000R</t>
  </si>
  <si>
    <t>Montáž + dodání zrcadla zapuštěného do obkladu 500 x 660mm</t>
  </si>
  <si>
    <t>435883677</t>
  </si>
  <si>
    <t>64</t>
  </si>
  <si>
    <t>725211912</t>
  </si>
  <si>
    <t>Montáž umyvadlo keramické zdravotní připevněné na stěnu šrouby</t>
  </si>
  <si>
    <t>-1658348429</t>
  </si>
  <si>
    <t>65</t>
  </si>
  <si>
    <t>64211023</t>
  </si>
  <si>
    <t>umyvadlo keramické závěsné bezbariérové bílé 640x550mm</t>
  </si>
  <si>
    <t>-721557929</t>
  </si>
  <si>
    <t>66</t>
  </si>
  <si>
    <t>725220841</t>
  </si>
  <si>
    <t>Demontáž van ocelová rohová</t>
  </si>
  <si>
    <t>-1342026169</t>
  </si>
  <si>
    <t>67</t>
  </si>
  <si>
    <t>725822612</t>
  </si>
  <si>
    <t>Baterie umyvadlové stojánkové pákové s výpustí</t>
  </si>
  <si>
    <t>1972474051</t>
  </si>
  <si>
    <t>68</t>
  </si>
  <si>
    <t>725841311</t>
  </si>
  <si>
    <t>Baterie sprchové nástěnné pákové spevnou sprchovou hlavou a ruční sprchou</t>
  </si>
  <si>
    <t>355359016</t>
  </si>
  <si>
    <t>69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</si>
  <si>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</si>
  <si>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</si>
  <si>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</si>
  <si>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</si>
  <si>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</si>
  <si>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70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</si>
  <si>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</si>
  <si>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</si>
  <si>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</si>
  <si>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</si>
  <si>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</si>
  <si>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71</t>
  </si>
  <si>
    <t>735111810</t>
  </si>
  <si>
    <t>Demontáž otopného tělesa litinového článkového</t>
  </si>
  <si>
    <t>1228414018</t>
  </si>
  <si>
    <t>0,9*2</t>
  </si>
  <si>
    <t>72</t>
  </si>
  <si>
    <t>735119140</t>
  </si>
  <si>
    <t>Montáž otopného tělesa litinového článkového</t>
  </si>
  <si>
    <t>153089100</t>
  </si>
  <si>
    <t>1,8</t>
  </si>
  <si>
    <t>73</t>
  </si>
  <si>
    <t>735494811</t>
  </si>
  <si>
    <t>Vypuštění vody z otopných těles</t>
  </si>
  <si>
    <t>1797169665</t>
  </si>
  <si>
    <t>74</t>
  </si>
  <si>
    <t>735890803</t>
  </si>
  <si>
    <t>Přemístění demontovaného otopného tělesa vodorovně 100 m v objektech výšky přes 12 do 24 m</t>
  </si>
  <si>
    <t>-2036320925</t>
  </si>
  <si>
    <t>75</t>
  </si>
  <si>
    <t>998735203</t>
  </si>
  <si>
    <t>Přesun hmot procentní pro otopná tělesa v objektech v do 24 m</t>
  </si>
  <si>
    <t>-1640405446</t>
  </si>
  <si>
    <t>741</t>
  </si>
  <si>
    <t>Elektroinstalace - silnoproud</t>
  </si>
  <si>
    <t>76</t>
  </si>
  <si>
    <t>74100000R1</t>
  </si>
  <si>
    <t xml:space="preserve">Montáž a dodávka kabelových rozvodů izolovaných Cu, připojení zásuvek, vypínačů, svítidel, ventilátor </t>
  </si>
  <si>
    <t>59457516</t>
  </si>
  <si>
    <t>77</t>
  </si>
  <si>
    <t>74100000R2</t>
  </si>
  <si>
    <t xml:space="preserve">Montáž a dodávka svítidel stropních </t>
  </si>
  <si>
    <t>-1370052004</t>
  </si>
  <si>
    <t>78</t>
  </si>
  <si>
    <t>74100000R3</t>
  </si>
  <si>
    <t>Montáž a dodávka svítidel stropních s nouzovým režimem na dobu 30min</t>
  </si>
  <si>
    <t>-616289714</t>
  </si>
  <si>
    <t>79</t>
  </si>
  <si>
    <t>74100000R4</t>
  </si>
  <si>
    <t>Montáž a dodávka svítidel stěnových s vypínačem</t>
  </si>
  <si>
    <t>-1701612779</t>
  </si>
  <si>
    <t>80</t>
  </si>
  <si>
    <t>74100000R6</t>
  </si>
  <si>
    <t>Stavební přípomoce</t>
  </si>
  <si>
    <t>-1037497602</t>
  </si>
  <si>
    <t>81</t>
  </si>
  <si>
    <t>741210001</t>
  </si>
  <si>
    <t>Montáž rozvodnice oceloplechová nebo plastová běžná do 20 kg</t>
  </si>
  <si>
    <t>-1718596403</t>
  </si>
  <si>
    <t>82</t>
  </si>
  <si>
    <t>35713102</t>
  </si>
  <si>
    <t>rozvodnice nástěnná, neprůhledné dveře, 1 řada, šířka 14 modulárních jednotek vč. jističů</t>
  </si>
  <si>
    <t>1431842973</t>
  </si>
  <si>
    <t>83</t>
  </si>
  <si>
    <t>34774102</t>
  </si>
  <si>
    <t>žárovka LED E27 20W</t>
  </si>
  <si>
    <t>CS ÚRS 2019 01</t>
  </si>
  <si>
    <t>845765274</t>
  </si>
  <si>
    <t>84</t>
  </si>
  <si>
    <t>34774102 R05</t>
  </si>
  <si>
    <t>žárovka LED E27 6W</t>
  </si>
  <si>
    <t>-1478058546</t>
  </si>
  <si>
    <t>85</t>
  </si>
  <si>
    <t>741810001</t>
  </si>
  <si>
    <t>Celková prohlídka elektrického rozvodu a zařízení do 100 000,- Kč, vč. revizní zprávy</t>
  </si>
  <si>
    <t>394280479</t>
  </si>
  <si>
    <t>86</t>
  </si>
  <si>
    <t>998741203</t>
  </si>
  <si>
    <t>Přesun hmot procentní pro silnoproud v objektech v do 24 m</t>
  </si>
  <si>
    <t>-1797961974</t>
  </si>
  <si>
    <t>87</t>
  </si>
  <si>
    <t>74100000R7</t>
  </si>
  <si>
    <t>Dodávka a montáž slaboproudých rozvodů s koncovkami s připojením na stávající síť (STA, signalizace na personál)</t>
  </si>
  <si>
    <t>-160073832</t>
  </si>
  <si>
    <t>751</t>
  </si>
  <si>
    <t>Vzduchotechnika</t>
  </si>
  <si>
    <t>88</t>
  </si>
  <si>
    <t>751111011</t>
  </si>
  <si>
    <t>Mtž a dodávka vent ax ntl nástěnného základního D do 100 mm</t>
  </si>
  <si>
    <t>2032835259</t>
  </si>
  <si>
    <t>89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</si>
  <si>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</si>
  <si>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</si>
  <si>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</si>
  <si>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</si>
  <si>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</si>
  <si>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90</t>
  </si>
  <si>
    <t>763131451</t>
  </si>
  <si>
    <t>SDK podhled deska 1xH2 12,5 bez TI dvouvrstvá spodní kce profil CD+UD</t>
  </si>
  <si>
    <t>-827881443</t>
  </si>
  <si>
    <t>91</t>
  </si>
  <si>
    <t>763131714</t>
  </si>
  <si>
    <t>SDK podhled základní penetrační nátěr</t>
  </si>
  <si>
    <t>-1999724181</t>
  </si>
  <si>
    <t>92</t>
  </si>
  <si>
    <t>763164547</t>
  </si>
  <si>
    <t>SDK obklad kovových kcí tvaru L š do 0,8 m desky 2xH2DF 12,5</t>
  </si>
  <si>
    <t>-1370369032</t>
  </si>
  <si>
    <t>93</t>
  </si>
  <si>
    <t>763172313</t>
  </si>
  <si>
    <t>Montáž revizních dvířek SDK kcí vel. 400x400 mm</t>
  </si>
  <si>
    <t>421180588</t>
  </si>
  <si>
    <t>94</t>
  </si>
  <si>
    <t>590307120</t>
  </si>
  <si>
    <t>dvířka revizní s automatickým zámkem 400 x 400 mm</t>
  </si>
  <si>
    <t>-752455725</t>
  </si>
  <si>
    <t>95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</si>
  <si>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</si>
  <si>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</si>
  <si>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</si>
  <si>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</si>
  <si>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</si>
  <si>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96</t>
  </si>
  <si>
    <t>766111820</t>
  </si>
  <si>
    <t>Demontáž truhlářských stěn dřevěných plných</t>
  </si>
  <si>
    <t>-1363076993</t>
  </si>
  <si>
    <t>(1,616+0,829+1,223+2,839)*2,530</t>
  </si>
  <si>
    <t>97</t>
  </si>
  <si>
    <t>766681115</t>
  </si>
  <si>
    <t>Montáž zárubní rámových pro dveře jednokřídlové šířky přes 900 mm</t>
  </si>
  <si>
    <t>178494681</t>
  </si>
  <si>
    <t>98</t>
  </si>
  <si>
    <t>611811010</t>
  </si>
  <si>
    <t>zárubeň interiérová, obložková pro dveře 1křídlé 8-15 cm bílý lak</t>
  </si>
  <si>
    <t>685191685</t>
  </si>
  <si>
    <t>99</t>
  </si>
  <si>
    <t>766660172</t>
  </si>
  <si>
    <t>Montáž dveřních křídel otvíravých 1křídlových š přes 0,8 m do obložkové zárubně</t>
  </si>
  <si>
    <t>-1351620782</t>
  </si>
  <si>
    <t>100</t>
  </si>
  <si>
    <t>611602420</t>
  </si>
  <si>
    <t>dveře dřevěné vnitřní hladké plné 1křídlové bílé 110x197 cm</t>
  </si>
  <si>
    <t>1476515335</t>
  </si>
  <si>
    <t>101</t>
  </si>
  <si>
    <t>766660021</t>
  </si>
  <si>
    <t>Montáž dveřních křídel otvíravých 1křídlových š do 0,8 m požárních do ocelové zárubně</t>
  </si>
  <si>
    <t>1340434626</t>
  </si>
  <si>
    <t>102</t>
  </si>
  <si>
    <t>611656040</t>
  </si>
  <si>
    <t>dveře vnitřní požárně odolné, lakovaná MDF,odolnost EI (EW) 30 D3,1křídlové 110 x 197 cm</t>
  </si>
  <si>
    <t>469460347</t>
  </si>
  <si>
    <t>103</t>
  </si>
  <si>
    <t>766691915</t>
  </si>
  <si>
    <t>Vyvěšení nebo zavěšení dřevěných křídel dveří pl přes 2 m2</t>
  </si>
  <si>
    <t>1857017337</t>
  </si>
  <si>
    <t>demontáž;</t>
  </si>
  <si>
    <t>montáž;</t>
  </si>
  <si>
    <t>104</t>
  </si>
  <si>
    <t>998766203</t>
  </si>
  <si>
    <t>Přesun hmot procentní pro konstrukce truhlářské v objektech v do 24 m</t>
  </si>
  <si>
    <t>-1034968442</t>
  </si>
  <si>
    <t>771</t>
  </si>
  <si>
    <t>Podlahy z dlaždic</t>
  </si>
  <si>
    <t>105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</si>
  <si>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</si>
  <si>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</si>
  <si>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</si>
  <si>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</si>
  <si>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</si>
  <si>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106</t>
  </si>
  <si>
    <t>771574113</t>
  </si>
  <si>
    <t>Montáž podlah keramických režných hladkých lepených flexibilním lepidlem do 12 ks/m2</t>
  </si>
  <si>
    <t>1762624675</t>
  </si>
  <si>
    <t>4,914</t>
  </si>
  <si>
    <t>107</t>
  </si>
  <si>
    <t>597611350</t>
  </si>
  <si>
    <t>dlaždice keramické RAKO - koupelny ELECTRA (barevné) 30 x 30 x 0,8 cm I. j.</t>
  </si>
  <si>
    <t>892470568</t>
  </si>
  <si>
    <t>4,914*1,1 'Přepočtené koeficientem množství</t>
  </si>
  <si>
    <t>108</t>
  </si>
  <si>
    <t>771591111</t>
  </si>
  <si>
    <t>Podlahy penetrace podkladu</t>
  </si>
  <si>
    <t>-2025867062</t>
  </si>
  <si>
    <t>109</t>
  </si>
  <si>
    <t>771591115</t>
  </si>
  <si>
    <t>Podlahy spárování silikonem</t>
  </si>
  <si>
    <t>828163621</t>
  </si>
  <si>
    <t>110</t>
  </si>
  <si>
    <t>771990111</t>
  </si>
  <si>
    <t>Vyrovnání podkladu samonivelační stěrkou tl 4 mm pevnosti 15 Mpa</t>
  </si>
  <si>
    <t>1345713914</t>
  </si>
  <si>
    <t>111</t>
  </si>
  <si>
    <t>998771203</t>
  </si>
  <si>
    <t>Přesun hmot procentní pro podlahy z dlaždic v objektech v do 24 m</t>
  </si>
  <si>
    <t>-279265613</t>
  </si>
  <si>
    <t>776</t>
  </si>
  <si>
    <t>Podlahy povlakové</t>
  </si>
  <si>
    <t>112</t>
  </si>
  <si>
    <t>776111116</t>
  </si>
  <si>
    <t>Odstranění zbytků lepidla z podkladu povlakových podlah broušením</t>
  </si>
  <si>
    <t>1419645722</t>
  </si>
  <si>
    <t>113</t>
  </si>
  <si>
    <t>776111311</t>
  </si>
  <si>
    <t>Vysátí podkladu povlakových podlah</t>
  </si>
  <si>
    <t>1540284417</t>
  </si>
  <si>
    <t>114</t>
  </si>
  <si>
    <t>776121111</t>
  </si>
  <si>
    <t>Vodou ředitelná penetrace savého podkladu povlakových podlah ředěná v poměru 1:3</t>
  </si>
  <si>
    <t>-1828732392</t>
  </si>
  <si>
    <t>115</t>
  </si>
  <si>
    <t>776221111</t>
  </si>
  <si>
    <t>Lepení pásů z PVC standardním lepidlem</t>
  </si>
  <si>
    <t>1717216529</t>
  </si>
  <si>
    <t>116</t>
  </si>
  <si>
    <t>284110000</t>
  </si>
  <si>
    <t>PVC heterogenní zátěžové antibakteriální, nášlapná vrstva 0,90 mm, R 10, zátěž 34/43, otlak do 0,03 mm, hořlavost Bfl S1</t>
  </si>
  <si>
    <t>-524558470</t>
  </si>
  <si>
    <t>35,983*1,1 'Přepočtené koeficientem množství</t>
  </si>
  <si>
    <t>117</t>
  </si>
  <si>
    <t>776411111</t>
  </si>
  <si>
    <t>Montáž obvodových soklíků výšky do 80 mm</t>
  </si>
  <si>
    <t>-1612967727</t>
  </si>
  <si>
    <t>(0,139+3,081+3,290+1,079+0,313+1,984+2,367+0,174+0,174+0,644)+(1,288+0,104)+(0,226+1,358)+0,818+(0,870+0,244+0,470+3,290+0,470+0,104+4,804+0,122)</t>
  </si>
  <si>
    <t>(0,574+3,290+0,592+0,296+2,803)</t>
  </si>
  <si>
    <t>118</t>
  </si>
  <si>
    <t>283421400</t>
  </si>
  <si>
    <t>lišty pro obklady délka 2,5 m barva šedá profil číslo 8</t>
  </si>
  <si>
    <t>1303772497</t>
  </si>
  <si>
    <t>34,968*1,02 'Přepočtené koeficientem množství</t>
  </si>
  <si>
    <t>119</t>
  </si>
  <si>
    <t>776421312</t>
  </si>
  <si>
    <t>Montáž přechodových šroubovaných lišt</t>
  </si>
  <si>
    <t>2130714323</t>
  </si>
  <si>
    <t>120</t>
  </si>
  <si>
    <t>76612-001</t>
  </si>
  <si>
    <t xml:space="preserve">přechodová lišta AL leox </t>
  </si>
  <si>
    <t>-1252906785</t>
  </si>
  <si>
    <t>121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</si>
  <si>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</si>
  <si>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</si>
  <si>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</si>
  <si>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</si>
  <si>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</si>
  <si>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122</t>
  </si>
  <si>
    <t>781414111</t>
  </si>
  <si>
    <t>Montáž obkladaček vnitřních pravoúhlých pórovinových do 22 ks/m2 lepených flexibilním lepidlem</t>
  </si>
  <si>
    <t>426360145</t>
  </si>
  <si>
    <t>(1,756+0,847+0,227+1,632+1,116+0,454+0,847+0,661+1,095)*2,100</t>
  </si>
  <si>
    <t>123</t>
  </si>
  <si>
    <t>597610000</t>
  </si>
  <si>
    <t>obkládačky keramické RAKO - koupelny ALLEGRO (bílé i barevné) 25 x 33 x 0,7 cm I. j.</t>
  </si>
  <si>
    <t>-133951216</t>
  </si>
  <si>
    <t>18,134</t>
  </si>
  <si>
    <t>18,134*1,1 'Přepočtené koeficientem množství</t>
  </si>
  <si>
    <t>124</t>
  </si>
  <si>
    <t>781494111</t>
  </si>
  <si>
    <t>Plastové profily rohové lepené flexibilním lepidlem</t>
  </si>
  <si>
    <t>-828338289</t>
  </si>
  <si>
    <t>125</t>
  </si>
  <si>
    <t>781495111</t>
  </si>
  <si>
    <t>Penetrace podkladu vnitřních obkladů</t>
  </si>
  <si>
    <t>-2139238997</t>
  </si>
  <si>
    <t>126</t>
  </si>
  <si>
    <t>781495115</t>
  </si>
  <si>
    <t>Spárování vnitřních obkladů silikonem</t>
  </si>
  <si>
    <t>31024986</t>
  </si>
  <si>
    <t>127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</si>
  <si>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</si>
  <si>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</si>
  <si>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</si>
  <si>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</si>
  <si>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</si>
  <si>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128</t>
  </si>
  <si>
    <t>783617111</t>
  </si>
  <si>
    <t>Krycí jednonásobný syntetický nátěr článkových otopných těles</t>
  </si>
  <si>
    <t>1545346847</t>
  </si>
  <si>
    <t>129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</si>
  <si>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</si>
  <si>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</si>
  <si>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</si>
  <si>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</si>
  <si>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</si>
  <si>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</si>
  <si>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130</t>
  </si>
  <si>
    <t>784121001</t>
  </si>
  <si>
    <t>Oškrabání malby v mísnostech výšky do 3,80 m</t>
  </si>
  <si>
    <t>570919257</t>
  </si>
  <si>
    <t>139,533</t>
  </si>
  <si>
    <t>131</t>
  </si>
  <si>
    <t>784121011</t>
  </si>
  <si>
    <t>Rozmývání podkladu po oškrabání malby v místnostech výšky do 3,80 m</t>
  </si>
  <si>
    <t>-1738745081</t>
  </si>
  <si>
    <t>132</t>
  </si>
  <si>
    <t>784181001</t>
  </si>
  <si>
    <t>Jednonásobné pačokování v místnostech výšky do 3,80 m</t>
  </si>
  <si>
    <t>787114304</t>
  </si>
  <si>
    <t>4,793*2,530</t>
  </si>
  <si>
    <t>6,363*2,530</t>
  </si>
  <si>
    <t>(1,425+3,140+1,425)*2,530</t>
  </si>
  <si>
    <t>3,615*2,530</t>
  </si>
  <si>
    <t>4,834*2,200</t>
  </si>
  <si>
    <t>1,012*2,400</t>
  </si>
  <si>
    <t>133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</si>
  <si>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</si>
  <si>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</si>
  <si>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</si>
  <si>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</si>
  <si>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4,37+20,56+10,74+5,06</t>
  </si>
  <si>
    <t>stěny;</t>
  </si>
  <si>
    <t>(1,37+3,175+1,37+3,175+3,610+3,07+3,61+3,07+3,475+5,86+3,475+5,86)*2,53</t>
  </si>
  <si>
    <t>chodba</t>
  </si>
  <si>
    <t>VRN</t>
  </si>
  <si>
    <t>Vedlejší rozpočtové náklady</t>
  </si>
  <si>
    <t>VRN3</t>
  </si>
  <si>
    <t>Zařízení staveniště</t>
  </si>
  <si>
    <t>134</t>
  </si>
  <si>
    <t>030001000</t>
  </si>
  <si>
    <t>1024</t>
  </si>
  <si>
    <t>-1975613562</t>
  </si>
  <si>
    <t>VRN4</t>
  </si>
  <si>
    <t>Inženýrská činnost</t>
  </si>
  <si>
    <t>135</t>
  </si>
  <si>
    <t>045002000</t>
  </si>
  <si>
    <t>Kompletační a koordinační činnost</t>
  </si>
  <si>
    <t>-172225209</t>
  </si>
  <si>
    <t>VRN7</t>
  </si>
  <si>
    <t>Provozní vlivy</t>
  </si>
  <si>
    <t>136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</si>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</sst>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ht="36.96" customHeight="1">
      <c r="AR2" s="15" t="s">
        <v>5</v>
      </c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ht="12" customHeight="1">
      <c r="B5" s="19"/>
      <c r="D5" s="23" t="s">
        <v>13</v>
      </c>
      <c r="K5" s="16" t="s">
        <v>14</v>
      </c>
      <c r="AR5" s="19"/>
      <c r="BE5" s="24" t="s">
        <v>15</v>
      </c>
      <c r="BS5" s="16" t="s">
        <v>6</v>
      </c>
    </row>
    <row r="6" ht="36.96" customHeight="1">
      <c r="B6" s="19"/>
      <c r="D6" s="25" t="s">
        <v>16</v>
      </c>
      <c r="K6" s="26" t="s">
        <v>17</v>
      </c>
      <c r="AR6" s="19"/>
      <c r="BE6" s="27"/>
      <c r="BS6" s="16" t="s">
        <v>6</v>
      </c>
    </row>
    <row r="7" ht="12" customHeight="1">
      <c r="B7" s="19"/>
      <c r="D7" s="28" t="s">
        <v>18</v>
      </c>
      <c r="K7" s="16" t="s">
        <v>1</v>
      </c>
      <c r="AK7" s="28" t="s">
        <v>19</v>
      </c>
      <c r="AN7" s="16" t="s">
        <v>1</v>
      </c>
      <c r="AR7" s="19"/>
      <c r="BE7" s="27"/>
      <c r="BS7" s="16" t="s">
        <v>6</v>
      </c>
    </row>
    <row r="8" ht="12" customHeight="1">
      <c r="B8" s="19"/>
      <c r="D8" s="28" t="s">
        <v>20</v>
      </c>
      <c r="K8" s="16" t="s">
        <v>21</v>
      </c>
      <c r="AK8" s="28" t="s">
        <v>22</v>
      </c>
      <c r="AN8" s="29" t="s">
        <v>23</v>
      </c>
      <c r="AR8" s="19"/>
      <c r="BE8" s="27"/>
      <c r="BS8" s="16" t="s">
        <v>6</v>
      </c>
    </row>
    <row r="9" ht="14.4" customHeight="1">
      <c r="B9" s="19"/>
      <c r="AR9" s="19"/>
      <c r="BE9" s="27"/>
      <c r="BS9" s="16" t="s">
        <v>6</v>
      </c>
    </row>
    <row r="10" ht="12" customHeight="1">
      <c r="B10" s="19"/>
      <c r="D10" s="28" t="s">
        <v>24</v>
      </c>
      <c r="AK10" s="28" t="s">
        <v>25</v>
      </c>
      <c r="AN10" s="16" t="s">
        <v>26</v>
      </c>
      <c r="AR10" s="19"/>
      <c r="BE10" s="27"/>
      <c r="BS10" s="16" t="s">
        <v>6</v>
      </c>
    </row>
    <row r="11" ht="18.48" customHeight="1">
      <c r="B11" s="19"/>
      <c r="E11" s="16" t="s">
        <v>27</v>
      </c>
      <c r="AK11" s="28" t="s">
        <v>28</v>
      </c>
      <c r="AN11" s="16" t="s">
        <v>29</v>
      </c>
      <c r="AR11" s="19"/>
      <c r="BE11" s="27"/>
      <c r="BS11" s="16" t="s">
        <v>6</v>
      </c>
    </row>
    <row r="12" ht="6.96" customHeight="1">
      <c r="B12" s="19"/>
      <c r="AR12" s="19"/>
      <c r="BE12" s="27"/>
      <c r="BS12" s="16" t="s">
        <v>6</v>
      </c>
    </row>
    <row r="13" ht="12" customHeight="1">
      <c r="B13" s="19"/>
      <c r="D13" s="28" t="s">
        <v>30</v>
      </c>
      <c r="AK13" s="28" t="s">
        <v>25</v>
      </c>
      <c r="AN13" s="30" t="s">
        <v>31</v>
      </c>
      <c r="AR13" s="19"/>
      <c r="BE13" s="27"/>
      <c r="BS13" s="16" t="s">
        <v>6</v>
      </c>
    </row>
    <row r="14">
      <c r="B14" s="19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9"/>
      <c r="BE14" s="27"/>
      <c r="BS14" s="16" t="s">
        <v>6</v>
      </c>
    </row>
    <row r="15" ht="6.96" customHeight="1">
      <c r="B15" s="19"/>
      <c r="AR15" s="19"/>
      <c r="BE15" s="27"/>
      <c r="BS15" s="16" t="s">
        <v>3</v>
      </c>
    </row>
    <row r="16" ht="12" customHeight="1">
      <c r="B16" s="19"/>
      <c r="D16" s="28" t="s">
        <v>32</v>
      </c>
      <c r="AK16" s="28" t="s">
        <v>25</v>
      </c>
      <c r="AN16" s="16" t="s">
        <v>33</v>
      </c>
      <c r="AR16" s="19"/>
      <c r="BE16" s="27"/>
      <c r="BS16" s="16" t="s">
        <v>3</v>
      </c>
    </row>
    <row r="17" ht="18.48" customHeight="1">
      <c r="B17" s="19"/>
      <c r="E17" s="16" t="s">
        <v>34</v>
      </c>
      <c r="AK17" s="28" t="s">
        <v>28</v>
      </c>
      <c r="AN17" s="16" t="s">
        <v>35</v>
      </c>
      <c r="AR17" s="19"/>
      <c r="BE17" s="27"/>
      <c r="BS17" s="16" t="s">
        <v>36</v>
      </c>
    </row>
    <row r="18" ht="6.96" customHeight="1">
      <c r="B18" s="19"/>
      <c r="AR18" s="19"/>
      <c r="BE18" s="27"/>
      <c r="BS18" s="16" t="s">
        <v>6</v>
      </c>
    </row>
    <row r="19" ht="12" customHeight="1">
      <c r="B19" s="19"/>
      <c r="D19" s="28" t="s">
        <v>37</v>
      </c>
      <c r="AK19" s="28" t="s">
        <v>25</v>
      </c>
      <c r="AN19" s="16" t="s">
        <v>1</v>
      </c>
      <c r="AR19" s="19"/>
      <c r="BE19" s="27"/>
      <c r="BS19" s="16" t="s">
        <v>6</v>
      </c>
    </row>
    <row r="20" ht="18.48" customHeight="1">
      <c r="B20" s="19"/>
      <c r="E20" s="16" t="s">
        <v>38</v>
      </c>
      <c r="AK20" s="28" t="s">
        <v>28</v>
      </c>
      <c r="AN20" s="16" t="s">
        <v>1</v>
      </c>
      <c r="AR20" s="19"/>
      <c r="BE20" s="27"/>
      <c r="BS20" s="16" t="s">
        <v>36</v>
      </c>
    </row>
    <row r="21" ht="6.96" customHeight="1">
      <c r="B21" s="19"/>
      <c r="AR21" s="19"/>
      <c r="BE21" s="27"/>
    </row>
    <row r="22" ht="12" customHeight="1">
      <c r="B22" s="19"/>
      <c r="D22" s="28" t="s">
        <v>39</v>
      </c>
      <c r="AR22" s="19"/>
      <c r="BE22" s="27"/>
    </row>
    <row r="23" ht="16.5" customHeight="1">
      <c r="B23" s="19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41</v>
      </c>
      <c r="M28" s="38"/>
      <c r="N28" s="38"/>
      <c r="O28" s="38"/>
      <c r="P28" s="38"/>
      <c r="W28" s="38" t="s">
        <v>42</v>
      </c>
      <c r="X28" s="38"/>
      <c r="Y28" s="38"/>
      <c r="Z28" s="38"/>
      <c r="AA28" s="38"/>
      <c r="AB28" s="38"/>
      <c r="AC28" s="38"/>
      <c r="AD28" s="38"/>
      <c r="AE28" s="38"/>
      <c r="AK28" s="38" t="s">
        <v>43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44</v>
      </c>
      <c r="F29" s="28" t="s">
        <v>45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46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47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48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49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  <c r="BE33" s="27"/>
    </row>
    <row r="34" s="1" customFormat="1" ht="6.96" customHeight="1">
      <c r="B34" s="34"/>
      <c r="AR34" s="34"/>
      <c r="BE34" s="27"/>
    </row>
    <row r="35" s="1" customFormat="1" ht="25.92" customHeight="1"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46" t="s">
        <v>52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53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13</v>
      </c>
      <c r="L44" s="1" t="str">
        <f>K5</f>
        <v>201908-1</v>
      </c>
      <c r="AR44" s="34"/>
    </row>
    <row r="45" s="3" customFormat="1" ht="36.96" customHeight="1">
      <c r="B45" s="53"/>
      <c r="C45" s="54" t="s">
        <v>16</v>
      </c>
      <c r="L45" s="55" t="str">
        <f>K6</f>
        <v>Oprava pokojů klientů DS - pokoj 135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20</v>
      </c>
      <c r="L47" s="56" t="str">
        <f>IF(K8="","",K8)</f>
        <v>Sedlčany</v>
      </c>
      <c r="AI47" s="28" t="s">
        <v>22</v>
      </c>
      <c r="AM47" s="57" t="str">
        <f>IF(AN8= "","",AN8)</f>
        <v>31. 8. 2019</v>
      </c>
      <c r="AN47" s="57"/>
      <c r="AR47" s="34"/>
    </row>
    <row r="48" s="1" customFormat="1" ht="6.96" customHeight="1">
      <c r="B48" s="34"/>
      <c r="AR48" s="34"/>
    </row>
    <row r="49" s="1" customFormat="1" ht="13.65" customHeight="1">
      <c r="B49" s="34"/>
      <c r="C49" s="28" t="s">
        <v>24</v>
      </c>
      <c r="L49" s="1" t="str">
        <f>IF(E11= "","",E11)</f>
        <v>Domov Sedlčany - poskytovatel soc. služeb</v>
      </c>
      <c r="AI49" s="28" t="s">
        <v>32</v>
      </c>
      <c r="AM49" s="6" t="str">
        <f>IF(E17="","",E17)</f>
        <v>JC Stavitelství s.r.o.</v>
      </c>
      <c r="AN49" s="1"/>
      <c r="AO49" s="1"/>
      <c r="AP49" s="1"/>
      <c r="AR49" s="34"/>
      <c r="AS49" s="58" t="s">
        <v>54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3.65" customHeight="1">
      <c r="B50" s="34"/>
      <c r="C50" s="28" t="s">
        <v>30</v>
      </c>
      <c r="L50" s="1" t="str">
        <f>IF(E14= "Vyplň údaj","",E14)</f>
        <v/>
      </c>
      <c r="AI50" s="28" t="s">
        <v>37</v>
      </c>
      <c r="AM50" s="6" t="str">
        <f>IF(E20="","",E20)</f>
        <v>Ing. Jan Čanda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55</v>
      </c>
      <c r="D52" s="67"/>
      <c r="E52" s="67"/>
      <c r="F52" s="67"/>
      <c r="G52" s="67"/>
      <c r="H52" s="68"/>
      <c r="I52" s="69" t="s">
        <v>56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57</v>
      </c>
      <c r="AH52" s="67"/>
      <c r="AI52" s="67"/>
      <c r="AJ52" s="67"/>
      <c r="AK52" s="67"/>
      <c r="AL52" s="67"/>
      <c r="AM52" s="67"/>
      <c r="AN52" s="69" t="s">
        <v>58</v>
      </c>
      <c r="AO52" s="67"/>
      <c r="AP52" s="71"/>
      <c r="AQ52" s="72" t="s">
        <v>59</v>
      </c>
      <c r="AR52" s="34"/>
      <c r="AS52" s="73" t="s">
        <v>60</v>
      </c>
      <c r="AT52" s="74" t="s">
        <v>61</v>
      </c>
      <c r="AU52" s="74" t="s">
        <v>62</v>
      </c>
      <c r="AV52" s="74" t="s">
        <v>63</v>
      </c>
      <c r="AW52" s="74" t="s">
        <v>64</v>
      </c>
      <c r="AX52" s="74" t="s">
        <v>65</v>
      </c>
      <c r="AY52" s="74" t="s">
        <v>66</v>
      </c>
      <c r="AZ52" s="74" t="s">
        <v>67</v>
      </c>
      <c r="BA52" s="74" t="s">
        <v>68</v>
      </c>
      <c r="BB52" s="74" t="s">
        <v>69</v>
      </c>
      <c r="BC52" s="74" t="s">
        <v>70</v>
      </c>
      <c r="BD52" s="75" t="s">
        <v>71</v>
      </c>
    </row>
    <row r="53" s="1" customFormat="1" ht="10.8" customHeight="1">
      <c r="B53" s="34"/>
      <c r="AR53" s="34"/>
      <c r="AS53" s="76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ROUND(AG55,2)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1</v>
      </c>
      <c r="AR54" s="77"/>
      <c r="AS54" s="83">
        <f>ROUND(AS55,2)</f>
        <v>0</v>
      </c>
      <c r="AT54" s="84">
        <f>ROUND(SUM(AV54:AW54),2)</f>
        <v>0</v>
      </c>
      <c r="AU54" s="85">
        <f>ROUND(AU55,5)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ROUND(AZ55,2)</f>
        <v>0</v>
      </c>
      <c r="BA54" s="84">
        <f>ROUND(BA55,2)</f>
        <v>0</v>
      </c>
      <c r="BB54" s="84">
        <f>ROUND(BB55,2)</f>
        <v>0</v>
      </c>
      <c r="BC54" s="84">
        <f>ROUND(BC55,2)</f>
        <v>0</v>
      </c>
      <c r="BD54" s="86">
        <f>ROUND(BD55,2)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4</v>
      </c>
      <c r="BX54" s="87" t="s">
        <v>77</v>
      </c>
      <c r="CL54" s="87" t="s">
        <v>1</v>
      </c>
    </row>
    <row r="55" s="5" customFormat="1" ht="16.5" customHeight="1">
      <c r="A55" s="89" t="s">
        <v>78</v>
      </c>
      <c r="B55" s="90"/>
      <c r="C55" s="91"/>
      <c r="D55" s="92" t="s">
        <v>79</v>
      </c>
      <c r="E55" s="92"/>
      <c r="F55" s="92"/>
      <c r="G55" s="92"/>
      <c r="H55" s="92"/>
      <c r="I55" s="93"/>
      <c r="J55" s="92" t="s">
        <v>80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'01 - Stavební úpravy poko...'!J30</f>
        <v>0</v>
      </c>
      <c r="AH55" s="93"/>
      <c r="AI55" s="93"/>
      <c r="AJ55" s="93"/>
      <c r="AK55" s="93"/>
      <c r="AL55" s="93"/>
      <c r="AM55" s="93"/>
      <c r="AN55" s="94">
        <f>SUM(AG55,AT55)</f>
        <v>0</v>
      </c>
      <c r="AO55" s="93"/>
      <c r="AP55" s="93"/>
      <c r="AQ55" s="95" t="s">
        <v>81</v>
      </c>
      <c r="AR55" s="90"/>
      <c r="AS55" s="96">
        <v>0</v>
      </c>
      <c r="AT55" s="97">
        <f>ROUND(SUM(AV55:AW55),2)</f>
        <v>0</v>
      </c>
      <c r="AU55" s="98">
        <f>'01 - Stavební úpravy poko...'!P106</f>
        <v>0</v>
      </c>
      <c r="AV55" s="97">
        <f>'01 - Stavební úpravy poko...'!J33</f>
        <v>0</v>
      </c>
      <c r="AW55" s="97">
        <f>'01 - Stavební úpravy poko...'!J34</f>
        <v>0</v>
      </c>
      <c r="AX55" s="97">
        <f>'01 - Stavební úpravy poko...'!J35</f>
        <v>0</v>
      </c>
      <c r="AY55" s="97">
        <f>'01 - Stavební úpravy poko...'!J36</f>
        <v>0</v>
      </c>
      <c r="AZ55" s="97">
        <f>'01 - Stavební úpravy poko...'!F33</f>
        <v>0</v>
      </c>
      <c r="BA55" s="97">
        <f>'01 - Stavební úpravy poko...'!F34</f>
        <v>0</v>
      </c>
      <c r="BB55" s="97">
        <f>'01 - Stavební úpravy poko...'!F35</f>
        <v>0</v>
      </c>
      <c r="BC55" s="97">
        <f>'01 - Stavební úpravy poko...'!F36</f>
        <v>0</v>
      </c>
      <c r="BD55" s="99">
        <f>'01 - Stavební úpravy poko...'!F37</f>
        <v>0</v>
      </c>
      <c r="BT55" s="100" t="s">
        <v>82</v>
      </c>
      <c r="BV55" s="100" t="s">
        <v>76</v>
      </c>
      <c r="BW55" s="100" t="s">
        <v>83</v>
      </c>
      <c r="BX55" s="100" t="s">
        <v>4</v>
      </c>
      <c r="CL55" s="100" t="s">
        <v>1</v>
      </c>
      <c r="CM55" s="100" t="s">
        <v>82</v>
      </c>
    </row>
    <row r="56" s="1" customFormat="1" ht="30" customHeight="1">
      <c r="B56" s="34"/>
      <c r="AR56" s="34"/>
    </row>
    <row r="57" s="1" customFormat="1" ht="6.96" customHeight="1"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Stavební úpravy po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5" t="s">
        <v>5</v>
      </c>
      <c r="AT2" s="16" t="s">
        <v>83</v>
      </c>
    </row>
    <row r="3" ht="6.96" customHeight="1">
      <c r="B3" s="17"/>
      <c r="C3" s="18"/>
      <c r="D3" s="18"/>
      <c r="E3" s="18"/>
      <c r="F3" s="18"/>
      <c r="G3" s="18"/>
      <c r="H3" s="18"/>
      <c r="I3" s="102"/>
      <c r="J3" s="18"/>
      <c r="K3" s="18"/>
      <c r="L3" s="19"/>
      <c r="AT3" s="16" t="s">
        <v>82</v>
      </c>
    </row>
    <row r="4" ht="24.96" customHeight="1">
      <c r="B4" s="19"/>
      <c r="D4" s="20" t="s">
        <v>84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8" t="s">
        <v>16</v>
      </c>
      <c r="L6" s="19"/>
    </row>
    <row r="7" ht="16.5" customHeight="1">
      <c r="B7" s="19"/>
      <c r="E7" s="103" t="str">
        <f>'Rekapitulace stavby'!K6</f>
        <v>Oprava pokojů klientů DS - pokoj 135</v>
      </c>
      <c r="F7" s="28"/>
      <c r="G7" s="28"/>
      <c r="H7" s="28"/>
      <c r="L7" s="19"/>
    </row>
    <row r="8" s="1" customFormat="1" ht="12" customHeight="1">
      <c r="B8" s="34"/>
      <c r="D8" s="28" t="s">
        <v>85</v>
      </c>
      <c r="I8" s="104"/>
      <c r="L8" s="34"/>
    </row>
    <row r="9" s="1" customFormat="1" ht="36.96" customHeight="1">
      <c r="B9" s="34"/>
      <c r="E9" s="55" t="s">
        <v>86</v>
      </c>
      <c r="F9" s="1"/>
      <c r="G9" s="1"/>
      <c r="H9" s="1"/>
      <c r="I9" s="104"/>
      <c r="L9" s="34"/>
    </row>
    <row r="10" s="1" customFormat="1">
      <c r="B10" s="34"/>
      <c r="I10" s="104"/>
      <c r="L10" s="34"/>
    </row>
    <row r="11" s="1" customFormat="1" ht="12" customHeight="1">
      <c r="B11" s="34"/>
      <c r="D11" s="28" t="s">
        <v>18</v>
      </c>
      <c r="F11" s="16" t="s">
        <v>1</v>
      </c>
      <c r="I11" s="105" t="s">
        <v>19</v>
      </c>
      <c r="J11" s="16" t="s">
        <v>1</v>
      </c>
      <c r="L11" s="34"/>
    </row>
    <row r="12" s="1" customFormat="1" ht="12" customHeight="1">
      <c r="B12" s="34"/>
      <c r="D12" s="28" t="s">
        <v>20</v>
      </c>
      <c r="F12" s="16" t="s">
        <v>21</v>
      </c>
      <c r="I12" s="105" t="s">
        <v>22</v>
      </c>
      <c r="J12" s="57" t="str">
        <f>'Rekapitulace stavby'!AN8</f>
        <v>31. 8. 2019</v>
      </c>
      <c r="L12" s="34"/>
    </row>
    <row r="13" s="1" customFormat="1" ht="10.8" customHeight="1">
      <c r="B13" s="34"/>
      <c r="I13" s="104"/>
      <c r="L13" s="34"/>
    </row>
    <row r="14" s="1" customFormat="1" ht="12" customHeight="1">
      <c r="B14" s="34"/>
      <c r="D14" s="28" t="s">
        <v>24</v>
      </c>
      <c r="I14" s="105" t="s">
        <v>25</v>
      </c>
      <c r="J14" s="16" t="s">
        <v>26</v>
      </c>
      <c r="L14" s="34"/>
    </row>
    <row r="15" s="1" customFormat="1" ht="18" customHeight="1">
      <c r="B15" s="34"/>
      <c r="E15" s="16" t="s">
        <v>27</v>
      </c>
      <c r="I15" s="105" t="s">
        <v>28</v>
      </c>
      <c r="J15" s="16" t="s">
        <v>29</v>
      </c>
      <c r="L15" s="34"/>
    </row>
    <row r="16" s="1" customFormat="1" ht="6.96" customHeight="1">
      <c r="B16" s="34"/>
      <c r="I16" s="104"/>
      <c r="L16" s="34"/>
    </row>
    <row r="17" s="1" customFormat="1" ht="12" customHeight="1">
      <c r="B17" s="34"/>
      <c r="D17" s="28" t="s">
        <v>30</v>
      </c>
      <c r="I17" s="105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05" t="s">
        <v>28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04"/>
      <c r="L19" s="34"/>
    </row>
    <row r="20" s="1" customFormat="1" ht="12" customHeight="1">
      <c r="B20" s="34"/>
      <c r="D20" s="28" t="s">
        <v>32</v>
      </c>
      <c r="I20" s="105" t="s">
        <v>25</v>
      </c>
      <c r="J20" s="16" t="s">
        <v>33</v>
      </c>
      <c r="L20" s="34"/>
    </row>
    <row r="21" s="1" customFormat="1" ht="18" customHeight="1">
      <c r="B21" s="34"/>
      <c r="E21" s="16" t="s">
        <v>34</v>
      </c>
      <c r="I21" s="105" t="s">
        <v>28</v>
      </c>
      <c r="J21" s="16" t="s">
        <v>35</v>
      </c>
      <c r="L21" s="34"/>
    </row>
    <row r="22" s="1" customFormat="1" ht="6.96" customHeight="1">
      <c r="B22" s="34"/>
      <c r="I22" s="104"/>
      <c r="L22" s="34"/>
    </row>
    <row r="23" s="1" customFormat="1" ht="12" customHeight="1">
      <c r="B23" s="34"/>
      <c r="D23" s="28" t="s">
        <v>37</v>
      </c>
      <c r="I23" s="105" t="s">
        <v>25</v>
      </c>
      <c r="J23" s="16" t="s">
        <v>1</v>
      </c>
      <c r="L23" s="34"/>
    </row>
    <row r="24" s="1" customFormat="1" ht="18" customHeight="1">
      <c r="B24" s="34"/>
      <c r="E24" s="16" t="s">
        <v>38</v>
      </c>
      <c r="I24" s="105" t="s">
        <v>28</v>
      </c>
      <c r="J24" s="16" t="s">
        <v>1</v>
      </c>
      <c r="L24" s="34"/>
    </row>
    <row r="25" s="1" customFormat="1" ht="6.96" customHeight="1">
      <c r="B25" s="34"/>
      <c r="I25" s="104"/>
      <c r="L25" s="34"/>
    </row>
    <row r="26" s="1" customFormat="1" ht="12" customHeight="1">
      <c r="B26" s="34"/>
      <c r="D26" s="28" t="s">
        <v>39</v>
      </c>
      <c r="I26" s="104"/>
      <c r="L26" s="34"/>
    </row>
    <row r="27" s="6" customFormat="1" ht="16.5" customHeight="1">
      <c r="B27" s="106"/>
      <c r="E27" s="32" t="s">
        <v>1</v>
      </c>
      <c r="F27" s="32"/>
      <c r="G27" s="32"/>
      <c r="H27" s="32"/>
      <c r="I27" s="107"/>
      <c r="L27" s="106"/>
    </row>
    <row r="28" s="1" customFormat="1" ht="6.96" customHeight="1">
      <c r="B28" s="34"/>
      <c r="I28" s="104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08"/>
      <c r="J29" s="60"/>
      <c r="K29" s="60"/>
      <c r="L29" s="34"/>
    </row>
    <row r="30" s="1" customFormat="1" ht="25.44" customHeight="1">
      <c r="B30" s="34"/>
      <c r="D30" s="109" t="s">
        <v>40</v>
      </c>
      <c r="I30" s="104"/>
      <c r="J30" s="81">
        <f>ROUND(J106,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08"/>
      <c r="J31" s="60"/>
      <c r="K31" s="60"/>
      <c r="L31" s="34"/>
    </row>
    <row r="32" s="1" customFormat="1" ht="14.4" customHeight="1">
      <c r="B32" s="34"/>
      <c r="F32" s="38" t="s">
        <v>42</v>
      </c>
      <c r="I32" s="110" t="s">
        <v>41</v>
      </c>
      <c r="J32" s="38" t="s">
        <v>43</v>
      </c>
      <c r="L32" s="34"/>
    </row>
    <row r="33" s="1" customFormat="1" ht="14.4" customHeight="1">
      <c r="B33" s="34"/>
      <c r="D33" s="28" t="s">
        <v>44</v>
      </c>
      <c r="E33" s="28" t="s">
        <v>45</v>
      </c>
      <c r="F33" s="111">
        <f>ROUND((SUM(BE106:BE388)),  2)</f>
        <v>0</v>
      </c>
      <c r="I33" s="112">
        <v>0.20999999999999999</v>
      </c>
      <c r="J33" s="111">
        <f>ROUND(((SUM(BE106:BE388))*I33),  2)</f>
        <v>0</v>
      </c>
      <c r="L33" s="34"/>
    </row>
    <row r="34" s="1" customFormat="1" ht="14.4" customHeight="1">
      <c r="B34" s="34"/>
      <c r="E34" s="28" t="s">
        <v>46</v>
      </c>
      <c r="F34" s="111">
        <f>ROUND((SUM(BF106:BF388)),  2)</f>
        <v>0</v>
      </c>
      <c r="I34" s="112">
        <v>0.14999999999999999</v>
      </c>
      <c r="J34" s="111">
        <f>ROUND(((SUM(BF106:BF388))*I34),  2)</f>
        <v>0</v>
      </c>
      <c r="L34" s="34"/>
    </row>
    <row r="35" hidden="1" s="1" customFormat="1" ht="14.4" customHeight="1">
      <c r="B35" s="34"/>
      <c r="E35" s="28" t="s">
        <v>47</v>
      </c>
      <c r="F35" s="111">
        <f>ROUND((SUM(BG106:BG388)),  2)</f>
        <v>0</v>
      </c>
      <c r="I35" s="112">
        <v>0.20999999999999999</v>
      </c>
      <c r="J35" s="111">
        <f>0</f>
        <v>0</v>
      </c>
      <c r="L35" s="34"/>
    </row>
    <row r="36" hidden="1" s="1" customFormat="1" ht="14.4" customHeight="1">
      <c r="B36" s="34"/>
      <c r="E36" s="28" t="s">
        <v>48</v>
      </c>
      <c r="F36" s="111">
        <f>ROUND((SUM(BH106:BH388)),  2)</f>
        <v>0</v>
      </c>
      <c r="I36" s="112">
        <v>0.14999999999999999</v>
      </c>
      <c r="J36" s="111">
        <f>0</f>
        <v>0</v>
      </c>
      <c r="L36" s="34"/>
    </row>
    <row r="37" hidden="1" s="1" customFormat="1" ht="14.4" customHeight="1">
      <c r="B37" s="34"/>
      <c r="E37" s="28" t="s">
        <v>49</v>
      </c>
      <c r="F37" s="111">
        <f>ROUND((SUM(BI106:BI388)),  2)</f>
        <v>0</v>
      </c>
      <c r="I37" s="112">
        <v>0</v>
      </c>
      <c r="J37" s="111">
        <f>0</f>
        <v>0</v>
      </c>
      <c r="L37" s="34"/>
    </row>
    <row r="38" s="1" customFormat="1" ht="6.96" customHeight="1">
      <c r="B38" s="34"/>
      <c r="I38" s="104"/>
      <c r="L38" s="34"/>
    </row>
    <row r="39" s="1" customFormat="1" ht="25.44" customHeight="1">
      <c r="B39" s="34"/>
      <c r="C39" s="113"/>
      <c r="D39" s="114" t="s">
        <v>50</v>
      </c>
      <c r="E39" s="68"/>
      <c r="F39" s="68"/>
      <c r="G39" s="115" t="s">
        <v>51</v>
      </c>
      <c r="H39" s="116" t="s">
        <v>52</v>
      </c>
      <c r="I39" s="117"/>
      <c r="J39" s="118">
        <f>SUM(J30:J37)</f>
        <v>0</v>
      </c>
      <c r="K39" s="119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20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21"/>
      <c r="J44" s="52"/>
      <c r="K44" s="52"/>
      <c r="L44" s="34"/>
    </row>
    <row r="45" s="1" customFormat="1" ht="24.96" customHeight="1">
      <c r="B45" s="34"/>
      <c r="C45" s="20" t="s">
        <v>87</v>
      </c>
      <c r="I45" s="104"/>
      <c r="L45" s="34"/>
    </row>
    <row r="46" s="1" customFormat="1" ht="6.96" customHeight="1">
      <c r="B46" s="34"/>
      <c r="I46" s="104"/>
      <c r="L46" s="34"/>
    </row>
    <row r="47" s="1" customFormat="1" ht="12" customHeight="1">
      <c r="B47" s="34"/>
      <c r="C47" s="28" t="s">
        <v>16</v>
      </c>
      <c r="I47" s="104"/>
      <c r="L47" s="34"/>
    </row>
    <row r="48" s="1" customFormat="1" ht="16.5" customHeight="1">
      <c r="B48" s="34"/>
      <c r="E48" s="103" t="str">
        <f>E7</f>
        <v>Oprava pokojů klientů DS - pokoj 135</v>
      </c>
      <c r="F48" s="28"/>
      <c r="G48" s="28"/>
      <c r="H48" s="28"/>
      <c r="I48" s="104"/>
      <c r="L48" s="34"/>
    </row>
    <row r="49" s="1" customFormat="1" ht="12" customHeight="1">
      <c r="B49" s="34"/>
      <c r="C49" s="28" t="s">
        <v>85</v>
      </c>
      <c r="I49" s="104"/>
      <c r="L49" s="34"/>
    </row>
    <row r="50" s="1" customFormat="1" ht="16.5" customHeight="1">
      <c r="B50" s="34"/>
      <c r="E50" s="55" t="str">
        <f>E9</f>
        <v>01 - Stavební úpravy pokoje 135</v>
      </c>
      <c r="F50" s="1"/>
      <c r="G50" s="1"/>
      <c r="H50" s="1"/>
      <c r="I50" s="104"/>
      <c r="L50" s="34"/>
    </row>
    <row r="51" s="1" customFormat="1" ht="6.96" customHeight="1">
      <c r="B51" s="34"/>
      <c r="I51" s="104"/>
      <c r="L51" s="34"/>
    </row>
    <row r="52" s="1" customFormat="1" ht="12" customHeight="1">
      <c r="B52" s="34"/>
      <c r="C52" s="28" t="s">
        <v>20</v>
      </c>
      <c r="F52" s="16" t="str">
        <f>F12</f>
        <v>Sedlčany</v>
      </c>
      <c r="I52" s="105" t="s">
        <v>22</v>
      </c>
      <c r="J52" s="57" t="str">
        <f>IF(J12="","",J12)</f>
        <v>31. 8. 2019</v>
      </c>
      <c r="L52" s="34"/>
    </row>
    <row r="53" s="1" customFormat="1" ht="6.96" customHeight="1">
      <c r="B53" s="34"/>
      <c r="I53" s="104"/>
      <c r="L53" s="34"/>
    </row>
    <row r="54" s="1" customFormat="1" ht="13.65" customHeight="1">
      <c r="B54" s="34"/>
      <c r="C54" s="28" t="s">
        <v>24</v>
      </c>
      <c r="F54" s="16" t="str">
        <f>E15</f>
        <v>Domov Sedlčany - poskytovatel soc. služeb</v>
      </c>
      <c r="I54" s="105" t="s">
        <v>32</v>
      </c>
      <c r="J54" s="32" t="str">
        <f>E21</f>
        <v>JC Stavitelství s.r.o.</v>
      </c>
      <c r="L54" s="34"/>
    </row>
    <row r="55" s="1" customFormat="1" ht="13.65" customHeight="1">
      <c r="B55" s="34"/>
      <c r="C55" s="28" t="s">
        <v>30</v>
      </c>
      <c r="F55" s="16" t="str">
        <f>IF(E18="","",E18)</f>
        <v>Vyplň údaj</v>
      </c>
      <c r="I55" s="105" t="s">
        <v>37</v>
      </c>
      <c r="J55" s="32" t="str">
        <f>E24</f>
        <v>Ing. Jan Čanda</v>
      </c>
      <c r="L55" s="34"/>
    </row>
    <row r="56" s="1" customFormat="1" ht="10.32" customHeight="1">
      <c r="B56" s="34"/>
      <c r="I56" s="104"/>
      <c r="L56" s="34"/>
    </row>
    <row r="57" s="1" customFormat="1" ht="29.28" customHeight="1">
      <c r="B57" s="34"/>
      <c r="C57" s="122" t="s">
        <v>88</v>
      </c>
      <c r="D57" s="113"/>
      <c r="E57" s="113"/>
      <c r="F57" s="113"/>
      <c r="G57" s="113"/>
      <c r="H57" s="113"/>
      <c r="I57" s="123"/>
      <c r="J57" s="124" t="s">
        <v>89</v>
      </c>
      <c r="K57" s="113"/>
      <c r="L57" s="34"/>
    </row>
    <row r="58" s="1" customFormat="1" ht="10.32" customHeight="1">
      <c r="B58" s="34"/>
      <c r="I58" s="104"/>
      <c r="L58" s="34"/>
    </row>
    <row r="59" s="1" customFormat="1" ht="22.8" customHeight="1">
      <c r="B59" s="34"/>
      <c r="C59" s="125" t="s">
        <v>90</v>
      </c>
      <c r="I59" s="104"/>
      <c r="J59" s="81">
        <f>J106</f>
        <v>0</v>
      </c>
      <c r="L59" s="34"/>
      <c r="AU59" s="16" t="s">
        <v>91</v>
      </c>
    </row>
    <row r="60" s="7" customFormat="1" ht="24.96" customHeight="1">
      <c r="B60" s="126"/>
      <c r="D60" s="127" t="s">
        <v>92</v>
      </c>
      <c r="E60" s="128"/>
      <c r="F60" s="128"/>
      <c r="G60" s="128"/>
      <c r="H60" s="128"/>
      <c r="I60" s="129"/>
      <c r="J60" s="130">
        <f>J107</f>
        <v>0</v>
      </c>
      <c r="L60" s="126"/>
    </row>
    <row r="61" s="8" customFormat="1" ht="19.92" customHeight="1">
      <c r="B61" s="131"/>
      <c r="D61" s="132" t="s">
        <v>93</v>
      </c>
      <c r="E61" s="133"/>
      <c r="F61" s="133"/>
      <c r="G61" s="133"/>
      <c r="H61" s="133"/>
      <c r="I61" s="134"/>
      <c r="J61" s="135">
        <f>J108</f>
        <v>0</v>
      </c>
      <c r="L61" s="131"/>
    </row>
    <row r="62" s="8" customFormat="1" ht="19.92" customHeight="1">
      <c r="B62" s="131"/>
      <c r="D62" s="132" t="s">
        <v>94</v>
      </c>
      <c r="E62" s="133"/>
      <c r="F62" s="133"/>
      <c r="G62" s="133"/>
      <c r="H62" s="133"/>
      <c r="I62" s="134"/>
      <c r="J62" s="135">
        <f>J144</f>
        <v>0</v>
      </c>
      <c r="L62" s="131"/>
    </row>
    <row r="63" s="8" customFormat="1" ht="19.92" customHeight="1">
      <c r="B63" s="131"/>
      <c r="D63" s="132" t="s">
        <v>95</v>
      </c>
      <c r="E63" s="133"/>
      <c r="F63" s="133"/>
      <c r="G63" s="133"/>
      <c r="H63" s="133"/>
      <c r="I63" s="134"/>
      <c r="J63" s="135">
        <f>J190</f>
        <v>0</v>
      </c>
      <c r="L63" s="131"/>
    </row>
    <row r="64" s="8" customFormat="1" ht="19.92" customHeight="1">
      <c r="B64" s="131"/>
      <c r="D64" s="132" t="s">
        <v>96</v>
      </c>
      <c r="E64" s="133"/>
      <c r="F64" s="133"/>
      <c r="G64" s="133"/>
      <c r="H64" s="133"/>
      <c r="I64" s="134"/>
      <c r="J64" s="135">
        <f>J208</f>
        <v>0</v>
      </c>
      <c r="L64" s="131"/>
    </row>
    <row r="65" s="8" customFormat="1" ht="19.92" customHeight="1">
      <c r="B65" s="131"/>
      <c r="D65" s="132" t="s">
        <v>97</v>
      </c>
      <c r="E65" s="133"/>
      <c r="F65" s="133"/>
      <c r="G65" s="133"/>
      <c r="H65" s="133"/>
      <c r="I65" s="134"/>
      <c r="J65" s="135">
        <f>J214</f>
        <v>0</v>
      </c>
      <c r="L65" s="131"/>
    </row>
    <row r="66" s="7" customFormat="1" ht="24.96" customHeight="1">
      <c r="B66" s="126"/>
      <c r="D66" s="127" t="s">
        <v>98</v>
      </c>
      <c r="E66" s="128"/>
      <c r="F66" s="128"/>
      <c r="G66" s="128"/>
      <c r="H66" s="128"/>
      <c r="I66" s="129"/>
      <c r="J66" s="130">
        <f>J216</f>
        <v>0</v>
      </c>
      <c r="L66" s="126"/>
    </row>
    <row r="67" s="8" customFormat="1" ht="19.92" customHeight="1">
      <c r="B67" s="131"/>
      <c r="D67" s="132" t="s">
        <v>99</v>
      </c>
      <c r="E67" s="133"/>
      <c r="F67" s="133"/>
      <c r="G67" s="133"/>
      <c r="H67" s="133"/>
      <c r="I67" s="134"/>
      <c r="J67" s="135">
        <f>J217</f>
        <v>0</v>
      </c>
      <c r="L67" s="131"/>
    </row>
    <row r="68" s="8" customFormat="1" ht="19.92" customHeight="1">
      <c r="B68" s="131"/>
      <c r="D68" s="132" t="s">
        <v>100</v>
      </c>
      <c r="E68" s="133"/>
      <c r="F68" s="133"/>
      <c r="G68" s="133"/>
      <c r="H68" s="133"/>
      <c r="I68" s="134"/>
      <c r="J68" s="135">
        <f>J225</f>
        <v>0</v>
      </c>
      <c r="L68" s="131"/>
    </row>
    <row r="69" s="8" customFormat="1" ht="19.92" customHeight="1">
      <c r="B69" s="131"/>
      <c r="D69" s="132" t="s">
        <v>101</v>
      </c>
      <c r="E69" s="133"/>
      <c r="F69" s="133"/>
      <c r="G69" s="133"/>
      <c r="H69" s="133"/>
      <c r="I69" s="134"/>
      <c r="J69" s="135">
        <f>J228</f>
        <v>0</v>
      </c>
      <c r="L69" s="131"/>
    </row>
    <row r="70" s="8" customFormat="1" ht="19.92" customHeight="1">
      <c r="B70" s="131"/>
      <c r="D70" s="132" t="s">
        <v>102</v>
      </c>
      <c r="E70" s="133"/>
      <c r="F70" s="133"/>
      <c r="G70" s="133"/>
      <c r="H70" s="133"/>
      <c r="I70" s="134"/>
      <c r="J70" s="135">
        <f>J237</f>
        <v>0</v>
      </c>
      <c r="L70" s="131"/>
    </row>
    <row r="71" s="8" customFormat="1" ht="19.92" customHeight="1">
      <c r="B71" s="131"/>
      <c r="D71" s="132" t="s">
        <v>103</v>
      </c>
      <c r="E71" s="133"/>
      <c r="F71" s="133"/>
      <c r="G71" s="133"/>
      <c r="H71" s="133"/>
      <c r="I71" s="134"/>
      <c r="J71" s="135">
        <f>J247</f>
        <v>0</v>
      </c>
      <c r="L71" s="131"/>
    </row>
    <row r="72" s="8" customFormat="1" ht="19.92" customHeight="1">
      <c r="B72" s="131"/>
      <c r="D72" s="132" t="s">
        <v>104</v>
      </c>
      <c r="E72" s="133"/>
      <c r="F72" s="133"/>
      <c r="G72" s="133"/>
      <c r="H72" s="133"/>
      <c r="I72" s="134"/>
      <c r="J72" s="135">
        <f>J263</f>
        <v>0</v>
      </c>
      <c r="L72" s="131"/>
    </row>
    <row r="73" s="8" customFormat="1" ht="19.92" customHeight="1">
      <c r="B73" s="131"/>
      <c r="D73" s="132" t="s">
        <v>105</v>
      </c>
      <c r="E73" s="133"/>
      <c r="F73" s="133"/>
      <c r="G73" s="133"/>
      <c r="H73" s="133"/>
      <c r="I73" s="134"/>
      <c r="J73" s="135">
        <f>J265</f>
        <v>0</v>
      </c>
      <c r="L73" s="131"/>
    </row>
    <row r="74" s="8" customFormat="1" ht="19.92" customHeight="1">
      <c r="B74" s="131"/>
      <c r="D74" s="132" t="s">
        <v>106</v>
      </c>
      <c r="E74" s="133"/>
      <c r="F74" s="133"/>
      <c r="G74" s="133"/>
      <c r="H74" s="133"/>
      <c r="I74" s="134"/>
      <c r="J74" s="135">
        <f>J274</f>
        <v>0</v>
      </c>
      <c r="L74" s="131"/>
    </row>
    <row r="75" s="8" customFormat="1" ht="19.92" customHeight="1">
      <c r="B75" s="131"/>
      <c r="D75" s="132" t="s">
        <v>107</v>
      </c>
      <c r="E75" s="133"/>
      <c r="F75" s="133"/>
      <c r="G75" s="133"/>
      <c r="H75" s="133"/>
      <c r="I75" s="134"/>
      <c r="J75" s="135">
        <f>J287</f>
        <v>0</v>
      </c>
      <c r="L75" s="131"/>
    </row>
    <row r="76" s="8" customFormat="1" ht="19.92" customHeight="1">
      <c r="B76" s="131"/>
      <c r="D76" s="132" t="s">
        <v>108</v>
      </c>
      <c r="E76" s="133"/>
      <c r="F76" s="133"/>
      <c r="G76" s="133"/>
      <c r="H76" s="133"/>
      <c r="I76" s="134"/>
      <c r="J76" s="135">
        <f>J290</f>
        <v>0</v>
      </c>
      <c r="L76" s="131"/>
    </row>
    <row r="77" s="8" customFormat="1" ht="19.92" customHeight="1">
      <c r="B77" s="131"/>
      <c r="D77" s="132" t="s">
        <v>109</v>
      </c>
      <c r="E77" s="133"/>
      <c r="F77" s="133"/>
      <c r="G77" s="133"/>
      <c r="H77" s="133"/>
      <c r="I77" s="134"/>
      <c r="J77" s="135">
        <f>J299</f>
        <v>0</v>
      </c>
      <c r="L77" s="131"/>
    </row>
    <row r="78" s="8" customFormat="1" ht="19.92" customHeight="1">
      <c r="B78" s="131"/>
      <c r="D78" s="132" t="s">
        <v>110</v>
      </c>
      <c r="E78" s="133"/>
      <c r="F78" s="133"/>
      <c r="G78" s="133"/>
      <c r="H78" s="133"/>
      <c r="I78" s="134"/>
      <c r="J78" s="135">
        <f>J316</f>
        <v>0</v>
      </c>
      <c r="L78" s="131"/>
    </row>
    <row r="79" s="8" customFormat="1" ht="19.92" customHeight="1">
      <c r="B79" s="131"/>
      <c r="D79" s="132" t="s">
        <v>111</v>
      </c>
      <c r="E79" s="133"/>
      <c r="F79" s="133"/>
      <c r="G79" s="133"/>
      <c r="H79" s="133"/>
      <c r="I79" s="134"/>
      <c r="J79" s="135">
        <f>J329</f>
        <v>0</v>
      </c>
      <c r="L79" s="131"/>
    </row>
    <row r="80" s="8" customFormat="1" ht="19.92" customHeight="1">
      <c r="B80" s="131"/>
      <c r="D80" s="132" t="s">
        <v>112</v>
      </c>
      <c r="E80" s="133"/>
      <c r="F80" s="133"/>
      <c r="G80" s="133"/>
      <c r="H80" s="133"/>
      <c r="I80" s="134"/>
      <c r="J80" s="135">
        <f>J347</f>
        <v>0</v>
      </c>
      <c r="L80" s="131"/>
    </row>
    <row r="81" s="8" customFormat="1" ht="19.92" customHeight="1">
      <c r="B81" s="131"/>
      <c r="D81" s="132" t="s">
        <v>113</v>
      </c>
      <c r="E81" s="133"/>
      <c r="F81" s="133"/>
      <c r="G81" s="133"/>
      <c r="H81" s="133"/>
      <c r="I81" s="134"/>
      <c r="J81" s="135">
        <f>J358</f>
        <v>0</v>
      </c>
      <c r="L81" s="131"/>
    </row>
    <row r="82" s="8" customFormat="1" ht="19.92" customHeight="1">
      <c r="B82" s="131"/>
      <c r="D82" s="132" t="s">
        <v>114</v>
      </c>
      <c r="E82" s="133"/>
      <c r="F82" s="133"/>
      <c r="G82" s="133"/>
      <c r="H82" s="133"/>
      <c r="I82" s="134"/>
      <c r="J82" s="135">
        <f>J361</f>
        <v>0</v>
      </c>
      <c r="L82" s="131"/>
    </row>
    <row r="83" s="7" customFormat="1" ht="24.96" customHeight="1">
      <c r="B83" s="126"/>
      <c r="D83" s="127" t="s">
        <v>115</v>
      </c>
      <c r="E83" s="128"/>
      <c r="F83" s="128"/>
      <c r="G83" s="128"/>
      <c r="H83" s="128"/>
      <c r="I83" s="129"/>
      <c r="J83" s="130">
        <f>J382</f>
        <v>0</v>
      </c>
      <c r="L83" s="126"/>
    </row>
    <row r="84" s="8" customFormat="1" ht="19.92" customHeight="1">
      <c r="B84" s="131"/>
      <c r="D84" s="132" t="s">
        <v>116</v>
      </c>
      <c r="E84" s="133"/>
      <c r="F84" s="133"/>
      <c r="G84" s="133"/>
      <c r="H84" s="133"/>
      <c r="I84" s="134"/>
      <c r="J84" s="135">
        <f>J383</f>
        <v>0</v>
      </c>
      <c r="L84" s="131"/>
    </row>
    <row r="85" s="8" customFormat="1" ht="19.92" customHeight="1">
      <c r="B85" s="131"/>
      <c r="D85" s="132" t="s">
        <v>117</v>
      </c>
      <c r="E85" s="133"/>
      <c r="F85" s="133"/>
      <c r="G85" s="133"/>
      <c r="H85" s="133"/>
      <c r="I85" s="134"/>
      <c r="J85" s="135">
        <f>J385</f>
        <v>0</v>
      </c>
      <c r="L85" s="131"/>
    </row>
    <row r="86" s="8" customFormat="1" ht="19.92" customHeight="1">
      <c r="B86" s="131"/>
      <c r="D86" s="132" t="s">
        <v>118</v>
      </c>
      <c r="E86" s="133"/>
      <c r="F86" s="133"/>
      <c r="G86" s="133"/>
      <c r="H86" s="133"/>
      <c r="I86" s="134"/>
      <c r="J86" s="135">
        <f>J387</f>
        <v>0</v>
      </c>
      <c r="L86" s="131"/>
    </row>
    <row r="87" s="1" customFormat="1" ht="21.84" customHeight="1">
      <c r="B87" s="34"/>
      <c r="I87" s="104"/>
      <c r="L87" s="34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120"/>
      <c r="J88" s="50"/>
      <c r="K88" s="50"/>
      <c r="L88" s="34"/>
    </row>
    <row r="92" s="1" customFormat="1" ht="6.96" customHeight="1">
      <c r="B92" s="51"/>
      <c r="C92" s="52"/>
      <c r="D92" s="52"/>
      <c r="E92" s="52"/>
      <c r="F92" s="52"/>
      <c r="G92" s="52"/>
      <c r="H92" s="52"/>
      <c r="I92" s="121"/>
      <c r="J92" s="52"/>
      <c r="K92" s="52"/>
      <c r="L92" s="34"/>
    </row>
    <row r="93" s="1" customFormat="1" ht="24.96" customHeight="1">
      <c r="B93" s="34"/>
      <c r="C93" s="20" t="s">
        <v>119</v>
      </c>
      <c r="I93" s="104"/>
      <c r="L93" s="34"/>
    </row>
    <row r="94" s="1" customFormat="1" ht="6.96" customHeight="1">
      <c r="B94" s="34"/>
      <c r="I94" s="104"/>
      <c r="L94" s="34"/>
    </row>
    <row r="95" s="1" customFormat="1" ht="12" customHeight="1">
      <c r="B95" s="34"/>
      <c r="C95" s="28" t="s">
        <v>16</v>
      </c>
      <c r="I95" s="104"/>
      <c r="L95" s="34"/>
    </row>
    <row r="96" s="1" customFormat="1" ht="16.5" customHeight="1">
      <c r="B96" s="34"/>
      <c r="E96" s="103" t="str">
        <f>E7</f>
        <v>Oprava pokojů klientů DS - pokoj 135</v>
      </c>
      <c r="F96" s="28"/>
      <c r="G96" s="28"/>
      <c r="H96" s="28"/>
      <c r="I96" s="104"/>
      <c r="L96" s="34"/>
    </row>
    <row r="97" s="1" customFormat="1" ht="12" customHeight="1">
      <c r="B97" s="34"/>
      <c r="C97" s="28" t="s">
        <v>85</v>
      </c>
      <c r="I97" s="104"/>
      <c r="L97" s="34"/>
    </row>
    <row r="98" s="1" customFormat="1" ht="16.5" customHeight="1">
      <c r="B98" s="34"/>
      <c r="E98" s="55" t="str">
        <f>E9</f>
        <v>01 - Stavební úpravy pokoje 135</v>
      </c>
      <c r="F98" s="1"/>
      <c r="G98" s="1"/>
      <c r="H98" s="1"/>
      <c r="I98" s="104"/>
      <c r="L98" s="34"/>
    </row>
    <row r="99" s="1" customFormat="1" ht="6.96" customHeight="1">
      <c r="B99" s="34"/>
      <c r="I99" s="104"/>
      <c r="L99" s="34"/>
    </row>
    <row r="100" s="1" customFormat="1" ht="12" customHeight="1">
      <c r="B100" s="34"/>
      <c r="C100" s="28" t="s">
        <v>20</v>
      </c>
      <c r="F100" s="16" t="str">
        <f>F12</f>
        <v>Sedlčany</v>
      </c>
      <c r="I100" s="105" t="s">
        <v>22</v>
      </c>
      <c r="J100" s="57" t="str">
        <f>IF(J12="","",J12)</f>
        <v>31. 8. 2019</v>
      </c>
      <c r="L100" s="34"/>
    </row>
    <row r="101" s="1" customFormat="1" ht="6.96" customHeight="1">
      <c r="B101" s="34"/>
      <c r="I101" s="104"/>
      <c r="L101" s="34"/>
    </row>
    <row r="102" s="1" customFormat="1" ht="13.65" customHeight="1">
      <c r="B102" s="34"/>
      <c r="C102" s="28" t="s">
        <v>24</v>
      </c>
      <c r="F102" s="16" t="str">
        <f>E15</f>
        <v>Domov Sedlčany - poskytovatel soc. služeb</v>
      </c>
      <c r="I102" s="105" t="s">
        <v>32</v>
      </c>
      <c r="J102" s="32" t="str">
        <f>E21</f>
        <v>JC Stavitelství s.r.o.</v>
      </c>
      <c r="L102" s="34"/>
    </row>
    <row r="103" s="1" customFormat="1" ht="13.65" customHeight="1">
      <c r="B103" s="34"/>
      <c r="C103" s="28" t="s">
        <v>30</v>
      </c>
      <c r="F103" s="16" t="str">
        <f>IF(E18="","",E18)</f>
        <v>Vyplň údaj</v>
      </c>
      <c r="I103" s="105" t="s">
        <v>37</v>
      </c>
      <c r="J103" s="32" t="str">
        <f>E24</f>
        <v>Ing. Jan Čanda</v>
      </c>
      <c r="L103" s="34"/>
    </row>
    <row r="104" s="1" customFormat="1" ht="10.32" customHeight="1">
      <c r="B104" s="34"/>
      <c r="I104" s="104"/>
      <c r="L104" s="34"/>
    </row>
    <row r="105" s="9" customFormat="1" ht="29.28" customHeight="1">
      <c r="B105" s="136"/>
      <c r="C105" s="137" t="s">
        <v>120</v>
      </c>
      <c r="D105" s="138" t="s">
        <v>59</v>
      </c>
      <c r="E105" s="138" t="s">
        <v>55</v>
      </c>
      <c r="F105" s="138" t="s">
        <v>56</v>
      </c>
      <c r="G105" s="138" t="s">
        <v>121</v>
      </c>
      <c r="H105" s="138" t="s">
        <v>122</v>
      </c>
      <c r="I105" s="139" t="s">
        <v>123</v>
      </c>
      <c r="J105" s="140" t="s">
        <v>89</v>
      </c>
      <c r="K105" s="141" t="s">
        <v>124</v>
      </c>
      <c r="L105" s="136"/>
      <c r="M105" s="73" t="s">
        <v>1</v>
      </c>
      <c r="N105" s="74" t="s">
        <v>44</v>
      </c>
      <c r="O105" s="74" t="s">
        <v>125</v>
      </c>
      <c r="P105" s="74" t="s">
        <v>126</v>
      </c>
      <c r="Q105" s="74" t="s">
        <v>127</v>
      </c>
      <c r="R105" s="74" t="s">
        <v>128</v>
      </c>
      <c r="S105" s="74" t="s">
        <v>129</v>
      </c>
      <c r="T105" s="75" t="s">
        <v>130</v>
      </c>
    </row>
    <row r="106" s="1" customFormat="1" ht="22.8" customHeight="1">
      <c r="B106" s="34"/>
      <c r="C106" s="78" t="s">
        <v>131</v>
      </c>
      <c r="I106" s="104"/>
      <c r="J106" s="142">
        <f>BK106</f>
        <v>0</v>
      </c>
      <c r="L106" s="34"/>
      <c r="M106" s="76"/>
      <c r="N106" s="60"/>
      <c r="O106" s="60"/>
      <c r="P106" s="143">
        <f>P107+P216+P382</f>
        <v>0</v>
      </c>
      <c r="Q106" s="60"/>
      <c r="R106" s="143">
        <f>R107+R216+R382</f>
        <v>6.9707973299999999</v>
      </c>
      <c r="S106" s="60"/>
      <c r="T106" s="144">
        <f>T107+T216+T382</f>
        <v>5.0051380800000009</v>
      </c>
      <c r="AT106" s="16" t="s">
        <v>73</v>
      </c>
      <c r="AU106" s="16" t="s">
        <v>91</v>
      </c>
      <c r="BK106" s="145">
        <f>BK107+BK216+BK382</f>
        <v>0</v>
      </c>
    </row>
    <row r="107" s="10" customFormat="1" ht="25.92" customHeight="1">
      <c r="B107" s="146"/>
      <c r="D107" s="147" t="s">
        <v>73</v>
      </c>
      <c r="E107" s="148" t="s">
        <v>132</v>
      </c>
      <c r="F107" s="148" t="s">
        <v>133</v>
      </c>
      <c r="I107" s="149"/>
      <c r="J107" s="150">
        <f>BK107</f>
        <v>0</v>
      </c>
      <c r="L107" s="146"/>
      <c r="M107" s="151"/>
      <c r="N107" s="152"/>
      <c r="O107" s="152"/>
      <c r="P107" s="153">
        <f>P108+P144+P190+P208+P214</f>
        <v>0</v>
      </c>
      <c r="Q107" s="152"/>
      <c r="R107" s="153">
        <f>R108+R144+R190+R208+R214</f>
        <v>5.6808041299999994</v>
      </c>
      <c r="S107" s="152"/>
      <c r="T107" s="154">
        <f>T108+T144+T190+T208+T214</f>
        <v>4.3163050000000007</v>
      </c>
      <c r="AR107" s="147" t="s">
        <v>82</v>
      </c>
      <c r="AT107" s="155" t="s">
        <v>73</v>
      </c>
      <c r="AU107" s="155" t="s">
        <v>74</v>
      </c>
      <c r="AY107" s="147" t="s">
        <v>134</v>
      </c>
      <c r="BK107" s="156">
        <f>BK108+BK144+BK190+BK208+BK214</f>
        <v>0</v>
      </c>
    </row>
    <row r="108" s="10" customFormat="1" ht="22.8" customHeight="1">
      <c r="B108" s="146"/>
      <c r="D108" s="147" t="s">
        <v>73</v>
      </c>
      <c r="E108" s="157" t="s">
        <v>135</v>
      </c>
      <c r="F108" s="157" t="s">
        <v>136</v>
      </c>
      <c r="I108" s="149"/>
      <c r="J108" s="158">
        <f>BK108</f>
        <v>0</v>
      </c>
      <c r="L108" s="146"/>
      <c r="M108" s="151"/>
      <c r="N108" s="152"/>
      <c r="O108" s="152"/>
      <c r="P108" s="153">
        <f>SUM(P109:P143)</f>
        <v>0</v>
      </c>
      <c r="Q108" s="152"/>
      <c r="R108" s="153">
        <f>SUM(R109:R143)</f>
        <v>3.7806290199999997</v>
      </c>
      <c r="S108" s="152"/>
      <c r="T108" s="154">
        <f>SUM(T109:T143)</f>
        <v>0</v>
      </c>
      <c r="AR108" s="147" t="s">
        <v>82</v>
      </c>
      <c r="AT108" s="155" t="s">
        <v>73</v>
      </c>
      <c r="AU108" s="155" t="s">
        <v>82</v>
      </c>
      <c r="AY108" s="147" t="s">
        <v>134</v>
      </c>
      <c r="BK108" s="156">
        <f>SUM(BK109:BK143)</f>
        <v>0</v>
      </c>
    </row>
    <row r="109" s="1" customFormat="1" ht="16.5" customHeight="1">
      <c r="B109" s="159"/>
      <c r="C109" s="160" t="s">
        <v>82</v>
      </c>
      <c r="D109" s="160" t="s">
        <v>137</v>
      </c>
      <c r="E109" s="161" t="s">
        <v>138</v>
      </c>
      <c r="F109" s="162" t="s">
        <v>139</v>
      </c>
      <c r="G109" s="163" t="s">
        <v>140</v>
      </c>
      <c r="H109" s="164">
        <v>0.35999999999999999</v>
      </c>
      <c r="I109" s="165"/>
      <c r="J109" s="166">
        <f>ROUND(I109*H109,2)</f>
        <v>0</v>
      </c>
      <c r="K109" s="162" t="s">
        <v>141</v>
      </c>
      <c r="L109" s="34"/>
      <c r="M109" s="167" t="s">
        <v>1</v>
      </c>
      <c r="N109" s="168" t="s">
        <v>46</v>
      </c>
      <c r="O109" s="64"/>
      <c r="P109" s="169">
        <f>O109*H109</f>
        <v>0</v>
      </c>
      <c r="Q109" s="169">
        <v>1.78636</v>
      </c>
      <c r="R109" s="169">
        <f>Q109*H109</f>
        <v>0.64308959999999993</v>
      </c>
      <c r="S109" s="169">
        <v>0</v>
      </c>
      <c r="T109" s="170">
        <f>S109*H109</f>
        <v>0</v>
      </c>
      <c r="AR109" s="16" t="s">
        <v>142</v>
      </c>
      <c r="AT109" s="16" t="s">
        <v>137</v>
      </c>
      <c r="AU109" s="16" t="s">
        <v>143</v>
      </c>
      <c r="AY109" s="16" t="s">
        <v>134</v>
      </c>
      <c r="BE109" s="171">
        <f>IF(N109="základní",J109,0)</f>
        <v>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16" t="s">
        <v>143</v>
      </c>
      <c r="BK109" s="171">
        <f>ROUND(I109*H109,2)</f>
        <v>0</v>
      </c>
      <c r="BL109" s="16" t="s">
        <v>142</v>
      </c>
      <c r="BM109" s="16" t="s">
        <v>144</v>
      </c>
    </row>
    <row r="110" s="11" customFormat="1">
      <c r="B110" s="172"/>
      <c r="D110" s="173" t="s">
        <v>145</v>
      </c>
      <c r="E110" s="174" t="s">
        <v>1</v>
      </c>
      <c r="F110" s="175" t="s">
        <v>146</v>
      </c>
      <c r="H110" s="174" t="s">
        <v>1</v>
      </c>
      <c r="I110" s="176"/>
      <c r="L110" s="172"/>
      <c r="M110" s="177"/>
      <c r="N110" s="178"/>
      <c r="O110" s="178"/>
      <c r="P110" s="178"/>
      <c r="Q110" s="178"/>
      <c r="R110" s="178"/>
      <c r="S110" s="178"/>
      <c r="T110" s="179"/>
      <c r="AT110" s="174" t="s">
        <v>145</v>
      </c>
      <c r="AU110" s="174" t="s">
        <v>143</v>
      </c>
      <c r="AV110" s="11" t="s">
        <v>82</v>
      </c>
      <c r="AW110" s="11" t="s">
        <v>36</v>
      </c>
      <c r="AX110" s="11" t="s">
        <v>74</v>
      </c>
      <c r="AY110" s="174" t="s">
        <v>134</v>
      </c>
    </row>
    <row r="111" s="12" customFormat="1">
      <c r="B111" s="180"/>
      <c r="D111" s="173" t="s">
        <v>145</v>
      </c>
      <c r="E111" s="181" t="s">
        <v>1</v>
      </c>
      <c r="F111" s="182" t="s">
        <v>147</v>
      </c>
      <c r="H111" s="183">
        <v>0.35999999999999999</v>
      </c>
      <c r="I111" s="184"/>
      <c r="L111" s="180"/>
      <c r="M111" s="185"/>
      <c r="N111" s="186"/>
      <c r="O111" s="186"/>
      <c r="P111" s="186"/>
      <c r="Q111" s="186"/>
      <c r="R111" s="186"/>
      <c r="S111" s="186"/>
      <c r="T111" s="187"/>
      <c r="AT111" s="181" t="s">
        <v>145</v>
      </c>
      <c r="AU111" s="181" t="s">
        <v>143</v>
      </c>
      <c r="AV111" s="12" t="s">
        <v>143</v>
      </c>
      <c r="AW111" s="12" t="s">
        <v>36</v>
      </c>
      <c r="AX111" s="12" t="s">
        <v>82</v>
      </c>
      <c r="AY111" s="181" t="s">
        <v>134</v>
      </c>
    </row>
    <row r="112" s="1" customFormat="1" ht="16.5" customHeight="1">
      <c r="B112" s="159"/>
      <c r="C112" s="160" t="s">
        <v>143</v>
      </c>
      <c r="D112" s="160" t="s">
        <v>137</v>
      </c>
      <c r="E112" s="161" t="s">
        <v>148</v>
      </c>
      <c r="F112" s="162" t="s">
        <v>149</v>
      </c>
      <c r="G112" s="163" t="s">
        <v>150</v>
      </c>
      <c r="H112" s="164">
        <v>2</v>
      </c>
      <c r="I112" s="165"/>
      <c r="J112" s="166">
        <f>ROUND(I112*H112,2)</f>
        <v>0</v>
      </c>
      <c r="K112" s="162" t="s">
        <v>141</v>
      </c>
      <c r="L112" s="34"/>
      <c r="M112" s="167" t="s">
        <v>1</v>
      </c>
      <c r="N112" s="168" t="s">
        <v>46</v>
      </c>
      <c r="O112" s="64"/>
      <c r="P112" s="169">
        <f>O112*H112</f>
        <v>0</v>
      </c>
      <c r="Q112" s="169">
        <v>0.02019</v>
      </c>
      <c r="R112" s="169">
        <f>Q112*H112</f>
        <v>0.040379999999999999</v>
      </c>
      <c r="S112" s="169">
        <v>0</v>
      </c>
      <c r="T112" s="170">
        <f>S112*H112</f>
        <v>0</v>
      </c>
      <c r="AR112" s="16" t="s">
        <v>142</v>
      </c>
      <c r="AT112" s="16" t="s">
        <v>137</v>
      </c>
      <c r="AU112" s="16" t="s">
        <v>143</v>
      </c>
      <c r="AY112" s="16" t="s">
        <v>134</v>
      </c>
      <c r="BE112" s="171">
        <f>IF(N112="základní",J112,0)</f>
        <v>0</v>
      </c>
      <c r="BF112" s="171">
        <f>IF(N112="snížená",J112,0)</f>
        <v>0</v>
      </c>
      <c r="BG112" s="171">
        <f>IF(N112="zákl. přenesená",J112,0)</f>
        <v>0</v>
      </c>
      <c r="BH112" s="171">
        <f>IF(N112="sníž. přenesená",J112,0)</f>
        <v>0</v>
      </c>
      <c r="BI112" s="171">
        <f>IF(N112="nulová",J112,0)</f>
        <v>0</v>
      </c>
      <c r="BJ112" s="16" t="s">
        <v>143</v>
      </c>
      <c r="BK112" s="171">
        <f>ROUND(I112*H112,2)</f>
        <v>0</v>
      </c>
      <c r="BL112" s="16" t="s">
        <v>142</v>
      </c>
      <c r="BM112" s="16" t="s">
        <v>151</v>
      </c>
    </row>
    <row r="113" s="1" customFormat="1" ht="16.5" customHeight="1">
      <c r="B113" s="159"/>
      <c r="C113" s="160" t="s">
        <v>135</v>
      </c>
      <c r="D113" s="160" t="s">
        <v>137</v>
      </c>
      <c r="E113" s="161" t="s">
        <v>152</v>
      </c>
      <c r="F113" s="162" t="s">
        <v>153</v>
      </c>
      <c r="G113" s="163" t="s">
        <v>150</v>
      </c>
      <c r="H113" s="164">
        <v>1</v>
      </c>
      <c r="I113" s="165"/>
      <c r="J113" s="166">
        <f>ROUND(I113*H113,2)</f>
        <v>0</v>
      </c>
      <c r="K113" s="162" t="s">
        <v>141</v>
      </c>
      <c r="L113" s="34"/>
      <c r="M113" s="167" t="s">
        <v>1</v>
      </c>
      <c r="N113" s="168" t="s">
        <v>46</v>
      </c>
      <c r="O113" s="64"/>
      <c r="P113" s="169">
        <f>O113*H113</f>
        <v>0</v>
      </c>
      <c r="Q113" s="169">
        <v>0.042860000000000002</v>
      </c>
      <c r="R113" s="169">
        <f>Q113*H113</f>
        <v>0.042860000000000002</v>
      </c>
      <c r="S113" s="169">
        <v>0</v>
      </c>
      <c r="T113" s="170">
        <f>S113*H113</f>
        <v>0</v>
      </c>
      <c r="AR113" s="16" t="s">
        <v>142</v>
      </c>
      <c r="AT113" s="16" t="s">
        <v>137</v>
      </c>
      <c r="AU113" s="16" t="s">
        <v>143</v>
      </c>
      <c r="AY113" s="16" t="s">
        <v>134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16" t="s">
        <v>143</v>
      </c>
      <c r="BK113" s="171">
        <f>ROUND(I113*H113,2)</f>
        <v>0</v>
      </c>
      <c r="BL113" s="16" t="s">
        <v>142</v>
      </c>
      <c r="BM113" s="16" t="s">
        <v>154</v>
      </c>
    </row>
    <row r="114" s="1" customFormat="1" ht="16.5" customHeight="1">
      <c r="B114" s="159"/>
      <c r="C114" s="160" t="s">
        <v>142</v>
      </c>
      <c r="D114" s="160" t="s">
        <v>137</v>
      </c>
      <c r="E114" s="161" t="s">
        <v>155</v>
      </c>
      <c r="F114" s="162" t="s">
        <v>156</v>
      </c>
      <c r="G114" s="163" t="s">
        <v>157</v>
      </c>
      <c r="H114" s="164">
        <v>5.25</v>
      </c>
      <c r="I114" s="165"/>
      <c r="J114" s="166">
        <f>ROUND(I114*H114,2)</f>
        <v>0</v>
      </c>
      <c r="K114" s="162" t="s">
        <v>1</v>
      </c>
      <c r="L114" s="34"/>
      <c r="M114" s="167" t="s">
        <v>1</v>
      </c>
      <c r="N114" s="168" t="s">
        <v>46</v>
      </c>
      <c r="O114" s="64"/>
      <c r="P114" s="169">
        <f>O114*H114</f>
        <v>0</v>
      </c>
      <c r="Q114" s="169">
        <v>0</v>
      </c>
      <c r="R114" s="169">
        <f>Q114*H114</f>
        <v>0</v>
      </c>
      <c r="S114" s="169">
        <v>0</v>
      </c>
      <c r="T114" s="170">
        <f>S114*H114</f>
        <v>0</v>
      </c>
      <c r="AR114" s="16" t="s">
        <v>142</v>
      </c>
      <c r="AT114" s="16" t="s">
        <v>137</v>
      </c>
      <c r="AU114" s="16" t="s">
        <v>143</v>
      </c>
      <c r="AY114" s="16" t="s">
        <v>134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16" t="s">
        <v>143</v>
      </c>
      <c r="BK114" s="171">
        <f>ROUND(I114*H114,2)</f>
        <v>0</v>
      </c>
      <c r="BL114" s="16" t="s">
        <v>142</v>
      </c>
      <c r="BM114" s="16" t="s">
        <v>158</v>
      </c>
    </row>
    <row r="115" s="11" customFormat="1">
      <c r="B115" s="172"/>
      <c r="D115" s="173" t="s">
        <v>145</v>
      </c>
      <c r="E115" s="174" t="s">
        <v>1</v>
      </c>
      <c r="F115" s="175" t="s">
        <v>159</v>
      </c>
      <c r="H115" s="174" t="s">
        <v>1</v>
      </c>
      <c r="I115" s="176"/>
      <c r="L115" s="172"/>
      <c r="M115" s="177"/>
      <c r="N115" s="178"/>
      <c r="O115" s="178"/>
      <c r="P115" s="178"/>
      <c r="Q115" s="178"/>
      <c r="R115" s="178"/>
      <c r="S115" s="178"/>
      <c r="T115" s="179"/>
      <c r="AT115" s="174" t="s">
        <v>145</v>
      </c>
      <c r="AU115" s="174" t="s">
        <v>143</v>
      </c>
      <c r="AV115" s="11" t="s">
        <v>82</v>
      </c>
      <c r="AW115" s="11" t="s">
        <v>36</v>
      </c>
      <c r="AX115" s="11" t="s">
        <v>74</v>
      </c>
      <c r="AY115" s="174" t="s">
        <v>134</v>
      </c>
    </row>
    <row r="116" s="12" customFormat="1">
      <c r="B116" s="180"/>
      <c r="D116" s="173" t="s">
        <v>145</v>
      </c>
      <c r="E116" s="181" t="s">
        <v>1</v>
      </c>
      <c r="F116" s="182" t="s">
        <v>160</v>
      </c>
      <c r="H116" s="183">
        <v>5.25</v>
      </c>
      <c r="I116" s="184"/>
      <c r="L116" s="180"/>
      <c r="M116" s="185"/>
      <c r="N116" s="186"/>
      <c r="O116" s="186"/>
      <c r="P116" s="186"/>
      <c r="Q116" s="186"/>
      <c r="R116" s="186"/>
      <c r="S116" s="186"/>
      <c r="T116" s="187"/>
      <c r="AT116" s="181" t="s">
        <v>145</v>
      </c>
      <c r="AU116" s="181" t="s">
        <v>143</v>
      </c>
      <c r="AV116" s="12" t="s">
        <v>143</v>
      </c>
      <c r="AW116" s="12" t="s">
        <v>36</v>
      </c>
      <c r="AX116" s="12" t="s">
        <v>82</v>
      </c>
      <c r="AY116" s="181" t="s">
        <v>134</v>
      </c>
    </row>
    <row r="117" s="1" customFormat="1" ht="16.5" customHeight="1">
      <c r="B117" s="159"/>
      <c r="C117" s="160" t="s">
        <v>161</v>
      </c>
      <c r="D117" s="160" t="s">
        <v>137</v>
      </c>
      <c r="E117" s="161" t="s">
        <v>162</v>
      </c>
      <c r="F117" s="162" t="s">
        <v>163</v>
      </c>
      <c r="G117" s="163" t="s">
        <v>164</v>
      </c>
      <c r="H117" s="164">
        <v>4.4960000000000004</v>
      </c>
      <c r="I117" s="165"/>
      <c r="J117" s="166">
        <f>ROUND(I117*H117,2)</f>
        <v>0</v>
      </c>
      <c r="K117" s="162" t="s">
        <v>141</v>
      </c>
      <c r="L117" s="34"/>
      <c r="M117" s="167" t="s">
        <v>1</v>
      </c>
      <c r="N117" s="168" t="s">
        <v>46</v>
      </c>
      <c r="O117" s="64"/>
      <c r="P117" s="169">
        <f>O117*H117</f>
        <v>0</v>
      </c>
      <c r="Q117" s="169">
        <v>0.14993999999999999</v>
      </c>
      <c r="R117" s="169">
        <f>Q117*H117</f>
        <v>0.67413023999999999</v>
      </c>
      <c r="S117" s="169">
        <v>0</v>
      </c>
      <c r="T117" s="170">
        <f>S117*H117</f>
        <v>0</v>
      </c>
      <c r="AR117" s="16" t="s">
        <v>142</v>
      </c>
      <c r="AT117" s="16" t="s">
        <v>137</v>
      </c>
      <c r="AU117" s="16" t="s">
        <v>143</v>
      </c>
      <c r="AY117" s="16" t="s">
        <v>134</v>
      </c>
      <c r="BE117" s="171">
        <f>IF(N117="základní",J117,0)</f>
        <v>0</v>
      </c>
      <c r="BF117" s="171">
        <f>IF(N117="snížená",J117,0)</f>
        <v>0</v>
      </c>
      <c r="BG117" s="171">
        <f>IF(N117="zákl. přenesená",J117,0)</f>
        <v>0</v>
      </c>
      <c r="BH117" s="171">
        <f>IF(N117="sníž. přenesená",J117,0)</f>
        <v>0</v>
      </c>
      <c r="BI117" s="171">
        <f>IF(N117="nulová",J117,0)</f>
        <v>0</v>
      </c>
      <c r="BJ117" s="16" t="s">
        <v>143</v>
      </c>
      <c r="BK117" s="171">
        <f>ROUND(I117*H117,2)</f>
        <v>0</v>
      </c>
      <c r="BL117" s="16" t="s">
        <v>142</v>
      </c>
      <c r="BM117" s="16" t="s">
        <v>165</v>
      </c>
    </row>
    <row r="118" s="11" customFormat="1">
      <c r="B118" s="172"/>
      <c r="D118" s="173" t="s">
        <v>145</v>
      </c>
      <c r="E118" s="174" t="s">
        <v>1</v>
      </c>
      <c r="F118" s="175" t="s">
        <v>166</v>
      </c>
      <c r="H118" s="174" t="s">
        <v>1</v>
      </c>
      <c r="I118" s="176"/>
      <c r="L118" s="172"/>
      <c r="M118" s="177"/>
      <c r="N118" s="178"/>
      <c r="O118" s="178"/>
      <c r="P118" s="178"/>
      <c r="Q118" s="178"/>
      <c r="R118" s="178"/>
      <c r="S118" s="178"/>
      <c r="T118" s="179"/>
      <c r="AT118" s="174" t="s">
        <v>145</v>
      </c>
      <c r="AU118" s="174" t="s">
        <v>143</v>
      </c>
      <c r="AV118" s="11" t="s">
        <v>82</v>
      </c>
      <c r="AW118" s="11" t="s">
        <v>36</v>
      </c>
      <c r="AX118" s="11" t="s">
        <v>74</v>
      </c>
      <c r="AY118" s="174" t="s">
        <v>134</v>
      </c>
    </row>
    <row r="119" s="12" customFormat="1">
      <c r="B119" s="180"/>
      <c r="D119" s="173" t="s">
        <v>145</v>
      </c>
      <c r="E119" s="181" t="s">
        <v>1</v>
      </c>
      <c r="F119" s="182" t="s">
        <v>167</v>
      </c>
      <c r="H119" s="183">
        <v>4.4960000000000004</v>
      </c>
      <c r="I119" s="184"/>
      <c r="L119" s="180"/>
      <c r="M119" s="185"/>
      <c r="N119" s="186"/>
      <c r="O119" s="186"/>
      <c r="P119" s="186"/>
      <c r="Q119" s="186"/>
      <c r="R119" s="186"/>
      <c r="S119" s="186"/>
      <c r="T119" s="187"/>
      <c r="AT119" s="181" t="s">
        <v>145</v>
      </c>
      <c r="AU119" s="181" t="s">
        <v>143</v>
      </c>
      <c r="AV119" s="12" t="s">
        <v>143</v>
      </c>
      <c r="AW119" s="12" t="s">
        <v>36</v>
      </c>
      <c r="AX119" s="12" t="s">
        <v>74</v>
      </c>
      <c r="AY119" s="181" t="s">
        <v>134</v>
      </c>
    </row>
    <row r="120" s="13" customFormat="1">
      <c r="B120" s="188"/>
      <c r="D120" s="173" t="s">
        <v>145</v>
      </c>
      <c r="E120" s="189" t="s">
        <v>1</v>
      </c>
      <c r="F120" s="190" t="s">
        <v>168</v>
      </c>
      <c r="H120" s="191">
        <v>4.4960000000000004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145</v>
      </c>
      <c r="AU120" s="189" t="s">
        <v>143</v>
      </c>
      <c r="AV120" s="13" t="s">
        <v>142</v>
      </c>
      <c r="AW120" s="13" t="s">
        <v>36</v>
      </c>
      <c r="AX120" s="13" t="s">
        <v>82</v>
      </c>
      <c r="AY120" s="189" t="s">
        <v>134</v>
      </c>
    </row>
    <row r="121" s="1" customFormat="1" ht="16.5" customHeight="1">
      <c r="B121" s="159"/>
      <c r="C121" s="160" t="s">
        <v>169</v>
      </c>
      <c r="D121" s="160" t="s">
        <v>137</v>
      </c>
      <c r="E121" s="161" t="s">
        <v>170</v>
      </c>
      <c r="F121" s="162" t="s">
        <v>171</v>
      </c>
      <c r="G121" s="163" t="s">
        <v>164</v>
      </c>
      <c r="H121" s="164">
        <v>11.175000000000001</v>
      </c>
      <c r="I121" s="165"/>
      <c r="J121" s="166">
        <f>ROUND(I121*H121,2)</f>
        <v>0</v>
      </c>
      <c r="K121" s="162" t="s">
        <v>141</v>
      </c>
      <c r="L121" s="34"/>
      <c r="M121" s="167" t="s">
        <v>1</v>
      </c>
      <c r="N121" s="168" t="s">
        <v>46</v>
      </c>
      <c r="O121" s="64"/>
      <c r="P121" s="169">
        <f>O121*H121</f>
        <v>0</v>
      </c>
      <c r="Q121" s="169">
        <v>0.069819999999999993</v>
      </c>
      <c r="R121" s="169">
        <f>Q121*H121</f>
        <v>0.78023849999999995</v>
      </c>
      <c r="S121" s="169">
        <v>0</v>
      </c>
      <c r="T121" s="170">
        <f>S121*H121</f>
        <v>0</v>
      </c>
      <c r="AR121" s="16" t="s">
        <v>142</v>
      </c>
      <c r="AT121" s="16" t="s">
        <v>137</v>
      </c>
      <c r="AU121" s="16" t="s">
        <v>143</v>
      </c>
      <c r="AY121" s="16" t="s">
        <v>134</v>
      </c>
      <c r="BE121" s="171">
        <f>IF(N121="základní",J121,0)</f>
        <v>0</v>
      </c>
      <c r="BF121" s="171">
        <f>IF(N121="snížená",J121,0)</f>
        <v>0</v>
      </c>
      <c r="BG121" s="171">
        <f>IF(N121="zákl. přenesená",J121,0)</f>
        <v>0</v>
      </c>
      <c r="BH121" s="171">
        <f>IF(N121="sníž. přenesená",J121,0)</f>
        <v>0</v>
      </c>
      <c r="BI121" s="171">
        <f>IF(N121="nulová",J121,0)</f>
        <v>0</v>
      </c>
      <c r="BJ121" s="16" t="s">
        <v>143</v>
      </c>
      <c r="BK121" s="171">
        <f>ROUND(I121*H121,2)</f>
        <v>0</v>
      </c>
      <c r="BL121" s="16" t="s">
        <v>142</v>
      </c>
      <c r="BM121" s="16" t="s">
        <v>172</v>
      </c>
    </row>
    <row r="122" s="11" customFormat="1">
      <c r="B122" s="172"/>
      <c r="D122" s="173" t="s">
        <v>145</v>
      </c>
      <c r="E122" s="174" t="s">
        <v>1</v>
      </c>
      <c r="F122" s="175" t="s">
        <v>166</v>
      </c>
      <c r="H122" s="174" t="s">
        <v>1</v>
      </c>
      <c r="I122" s="176"/>
      <c r="L122" s="172"/>
      <c r="M122" s="177"/>
      <c r="N122" s="178"/>
      <c r="O122" s="178"/>
      <c r="P122" s="178"/>
      <c r="Q122" s="178"/>
      <c r="R122" s="178"/>
      <c r="S122" s="178"/>
      <c r="T122" s="179"/>
      <c r="AT122" s="174" t="s">
        <v>145</v>
      </c>
      <c r="AU122" s="174" t="s">
        <v>143</v>
      </c>
      <c r="AV122" s="11" t="s">
        <v>82</v>
      </c>
      <c r="AW122" s="11" t="s">
        <v>36</v>
      </c>
      <c r="AX122" s="11" t="s">
        <v>74</v>
      </c>
      <c r="AY122" s="174" t="s">
        <v>134</v>
      </c>
    </row>
    <row r="123" s="12" customFormat="1">
      <c r="B123" s="180"/>
      <c r="D123" s="173" t="s">
        <v>145</v>
      </c>
      <c r="E123" s="181" t="s">
        <v>1</v>
      </c>
      <c r="F123" s="182" t="s">
        <v>173</v>
      </c>
      <c r="H123" s="183">
        <v>1.091</v>
      </c>
      <c r="I123" s="184"/>
      <c r="L123" s="180"/>
      <c r="M123" s="185"/>
      <c r="N123" s="186"/>
      <c r="O123" s="186"/>
      <c r="P123" s="186"/>
      <c r="Q123" s="186"/>
      <c r="R123" s="186"/>
      <c r="S123" s="186"/>
      <c r="T123" s="187"/>
      <c r="AT123" s="181" t="s">
        <v>145</v>
      </c>
      <c r="AU123" s="181" t="s">
        <v>143</v>
      </c>
      <c r="AV123" s="12" t="s">
        <v>143</v>
      </c>
      <c r="AW123" s="12" t="s">
        <v>36</v>
      </c>
      <c r="AX123" s="12" t="s">
        <v>74</v>
      </c>
      <c r="AY123" s="181" t="s">
        <v>134</v>
      </c>
    </row>
    <row r="124" s="12" customFormat="1">
      <c r="B124" s="180"/>
      <c r="D124" s="173" t="s">
        <v>145</v>
      </c>
      <c r="E124" s="181" t="s">
        <v>1</v>
      </c>
      <c r="F124" s="182" t="s">
        <v>173</v>
      </c>
      <c r="H124" s="183">
        <v>1.091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145</v>
      </c>
      <c r="AU124" s="181" t="s">
        <v>143</v>
      </c>
      <c r="AV124" s="12" t="s">
        <v>143</v>
      </c>
      <c r="AW124" s="12" t="s">
        <v>36</v>
      </c>
      <c r="AX124" s="12" t="s">
        <v>74</v>
      </c>
      <c r="AY124" s="181" t="s">
        <v>134</v>
      </c>
    </row>
    <row r="125" s="12" customFormat="1">
      <c r="B125" s="180"/>
      <c r="D125" s="173" t="s">
        <v>145</v>
      </c>
      <c r="E125" s="181" t="s">
        <v>1</v>
      </c>
      <c r="F125" s="182" t="s">
        <v>174</v>
      </c>
      <c r="H125" s="183">
        <v>4.915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145</v>
      </c>
      <c r="AU125" s="181" t="s">
        <v>143</v>
      </c>
      <c r="AV125" s="12" t="s">
        <v>143</v>
      </c>
      <c r="AW125" s="12" t="s">
        <v>36</v>
      </c>
      <c r="AX125" s="12" t="s">
        <v>74</v>
      </c>
      <c r="AY125" s="181" t="s">
        <v>134</v>
      </c>
    </row>
    <row r="126" s="12" customFormat="1">
      <c r="B126" s="180"/>
      <c r="D126" s="173" t="s">
        <v>145</v>
      </c>
      <c r="E126" s="181" t="s">
        <v>1</v>
      </c>
      <c r="F126" s="182" t="s">
        <v>175</v>
      </c>
      <c r="H126" s="183">
        <v>3.0840000000000001</v>
      </c>
      <c r="I126" s="184"/>
      <c r="L126" s="180"/>
      <c r="M126" s="185"/>
      <c r="N126" s="186"/>
      <c r="O126" s="186"/>
      <c r="P126" s="186"/>
      <c r="Q126" s="186"/>
      <c r="R126" s="186"/>
      <c r="S126" s="186"/>
      <c r="T126" s="187"/>
      <c r="AT126" s="181" t="s">
        <v>145</v>
      </c>
      <c r="AU126" s="181" t="s">
        <v>143</v>
      </c>
      <c r="AV126" s="12" t="s">
        <v>143</v>
      </c>
      <c r="AW126" s="12" t="s">
        <v>36</v>
      </c>
      <c r="AX126" s="12" t="s">
        <v>74</v>
      </c>
      <c r="AY126" s="181" t="s">
        <v>134</v>
      </c>
    </row>
    <row r="127" s="12" customFormat="1">
      <c r="B127" s="180"/>
      <c r="D127" s="173" t="s">
        <v>145</v>
      </c>
      <c r="E127" s="181" t="s">
        <v>1</v>
      </c>
      <c r="F127" s="182" t="s">
        <v>176</v>
      </c>
      <c r="H127" s="183">
        <v>0.99399999999999999</v>
      </c>
      <c r="I127" s="184"/>
      <c r="L127" s="180"/>
      <c r="M127" s="185"/>
      <c r="N127" s="186"/>
      <c r="O127" s="186"/>
      <c r="P127" s="186"/>
      <c r="Q127" s="186"/>
      <c r="R127" s="186"/>
      <c r="S127" s="186"/>
      <c r="T127" s="187"/>
      <c r="AT127" s="181" t="s">
        <v>145</v>
      </c>
      <c r="AU127" s="181" t="s">
        <v>143</v>
      </c>
      <c r="AV127" s="12" t="s">
        <v>143</v>
      </c>
      <c r="AW127" s="12" t="s">
        <v>36</v>
      </c>
      <c r="AX127" s="12" t="s">
        <v>74</v>
      </c>
      <c r="AY127" s="181" t="s">
        <v>134</v>
      </c>
    </row>
    <row r="128" s="13" customFormat="1">
      <c r="B128" s="188"/>
      <c r="D128" s="173" t="s">
        <v>145</v>
      </c>
      <c r="E128" s="189" t="s">
        <v>1</v>
      </c>
      <c r="F128" s="190" t="s">
        <v>168</v>
      </c>
      <c r="H128" s="191">
        <v>11.174999999999999</v>
      </c>
      <c r="I128" s="192"/>
      <c r="L128" s="188"/>
      <c r="M128" s="193"/>
      <c r="N128" s="194"/>
      <c r="O128" s="194"/>
      <c r="P128" s="194"/>
      <c r="Q128" s="194"/>
      <c r="R128" s="194"/>
      <c r="S128" s="194"/>
      <c r="T128" s="195"/>
      <c r="AT128" s="189" t="s">
        <v>145</v>
      </c>
      <c r="AU128" s="189" t="s">
        <v>143</v>
      </c>
      <c r="AV128" s="13" t="s">
        <v>142</v>
      </c>
      <c r="AW128" s="13" t="s">
        <v>36</v>
      </c>
      <c r="AX128" s="13" t="s">
        <v>82</v>
      </c>
      <c r="AY128" s="189" t="s">
        <v>134</v>
      </c>
    </row>
    <row r="129" s="1" customFormat="1" ht="16.5" customHeight="1">
      <c r="B129" s="159"/>
      <c r="C129" s="160" t="s">
        <v>177</v>
      </c>
      <c r="D129" s="160" t="s">
        <v>137</v>
      </c>
      <c r="E129" s="161" t="s">
        <v>178</v>
      </c>
      <c r="F129" s="162" t="s">
        <v>179</v>
      </c>
      <c r="G129" s="163" t="s">
        <v>164</v>
      </c>
      <c r="H129" s="164">
        <v>18.324000000000002</v>
      </c>
      <c r="I129" s="165"/>
      <c r="J129" s="166">
        <f>ROUND(I129*H129,2)</f>
        <v>0</v>
      </c>
      <c r="K129" s="162" t="s">
        <v>141</v>
      </c>
      <c r="L129" s="34"/>
      <c r="M129" s="167" t="s">
        <v>1</v>
      </c>
      <c r="N129" s="168" t="s">
        <v>46</v>
      </c>
      <c r="O129" s="64"/>
      <c r="P129" s="169">
        <f>O129*H129</f>
        <v>0</v>
      </c>
      <c r="Q129" s="169">
        <v>0.087069999999999995</v>
      </c>
      <c r="R129" s="169">
        <f>Q129*H129</f>
        <v>1.59547068</v>
      </c>
      <c r="S129" s="169">
        <v>0</v>
      </c>
      <c r="T129" s="170">
        <f>S129*H129</f>
        <v>0</v>
      </c>
      <c r="AR129" s="16" t="s">
        <v>142</v>
      </c>
      <c r="AT129" s="16" t="s">
        <v>137</v>
      </c>
      <c r="AU129" s="16" t="s">
        <v>143</v>
      </c>
      <c r="AY129" s="16" t="s">
        <v>134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6" t="s">
        <v>143</v>
      </c>
      <c r="BK129" s="171">
        <f>ROUND(I129*H129,2)</f>
        <v>0</v>
      </c>
      <c r="BL129" s="16" t="s">
        <v>142</v>
      </c>
      <c r="BM129" s="16" t="s">
        <v>180</v>
      </c>
    </row>
    <row r="130" s="11" customFormat="1">
      <c r="B130" s="172"/>
      <c r="D130" s="173" t="s">
        <v>145</v>
      </c>
      <c r="E130" s="174" t="s">
        <v>1</v>
      </c>
      <c r="F130" s="175" t="s">
        <v>166</v>
      </c>
      <c r="H130" s="174" t="s">
        <v>1</v>
      </c>
      <c r="I130" s="176"/>
      <c r="L130" s="172"/>
      <c r="M130" s="177"/>
      <c r="N130" s="178"/>
      <c r="O130" s="178"/>
      <c r="P130" s="178"/>
      <c r="Q130" s="178"/>
      <c r="R130" s="178"/>
      <c r="S130" s="178"/>
      <c r="T130" s="179"/>
      <c r="AT130" s="174" t="s">
        <v>145</v>
      </c>
      <c r="AU130" s="174" t="s">
        <v>143</v>
      </c>
      <c r="AV130" s="11" t="s">
        <v>82</v>
      </c>
      <c r="AW130" s="11" t="s">
        <v>36</v>
      </c>
      <c r="AX130" s="11" t="s">
        <v>74</v>
      </c>
      <c r="AY130" s="174" t="s">
        <v>134</v>
      </c>
    </row>
    <row r="131" s="12" customFormat="1">
      <c r="B131" s="180"/>
      <c r="D131" s="173" t="s">
        <v>145</v>
      </c>
      <c r="E131" s="181" t="s">
        <v>1</v>
      </c>
      <c r="F131" s="182" t="s">
        <v>181</v>
      </c>
      <c r="H131" s="183">
        <v>10.545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145</v>
      </c>
      <c r="AU131" s="181" t="s">
        <v>143</v>
      </c>
      <c r="AV131" s="12" t="s">
        <v>143</v>
      </c>
      <c r="AW131" s="12" t="s">
        <v>36</v>
      </c>
      <c r="AX131" s="12" t="s">
        <v>74</v>
      </c>
      <c r="AY131" s="181" t="s">
        <v>134</v>
      </c>
    </row>
    <row r="132" s="11" customFormat="1">
      <c r="B132" s="172"/>
      <c r="D132" s="173" t="s">
        <v>145</v>
      </c>
      <c r="E132" s="174" t="s">
        <v>1</v>
      </c>
      <c r="F132" s="175" t="s">
        <v>182</v>
      </c>
      <c r="H132" s="174" t="s">
        <v>1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145</v>
      </c>
      <c r="AU132" s="174" t="s">
        <v>143</v>
      </c>
      <c r="AV132" s="11" t="s">
        <v>82</v>
      </c>
      <c r="AW132" s="11" t="s">
        <v>36</v>
      </c>
      <c r="AX132" s="11" t="s">
        <v>74</v>
      </c>
      <c r="AY132" s="174" t="s">
        <v>134</v>
      </c>
    </row>
    <row r="133" s="12" customFormat="1">
      <c r="B133" s="180"/>
      <c r="D133" s="173" t="s">
        <v>145</v>
      </c>
      <c r="E133" s="181" t="s">
        <v>1</v>
      </c>
      <c r="F133" s="182" t="s">
        <v>183</v>
      </c>
      <c r="H133" s="183">
        <v>-2.3140000000000001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145</v>
      </c>
      <c r="AU133" s="181" t="s">
        <v>143</v>
      </c>
      <c r="AV133" s="12" t="s">
        <v>143</v>
      </c>
      <c r="AW133" s="12" t="s">
        <v>36</v>
      </c>
      <c r="AX133" s="12" t="s">
        <v>74</v>
      </c>
      <c r="AY133" s="181" t="s">
        <v>134</v>
      </c>
    </row>
    <row r="134" s="12" customFormat="1">
      <c r="B134" s="180"/>
      <c r="D134" s="173" t="s">
        <v>145</v>
      </c>
      <c r="E134" s="181" t="s">
        <v>1</v>
      </c>
      <c r="F134" s="182" t="s">
        <v>184</v>
      </c>
      <c r="H134" s="183">
        <v>9.0950000000000006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145</v>
      </c>
      <c r="AU134" s="181" t="s">
        <v>143</v>
      </c>
      <c r="AV134" s="12" t="s">
        <v>143</v>
      </c>
      <c r="AW134" s="12" t="s">
        <v>36</v>
      </c>
      <c r="AX134" s="12" t="s">
        <v>74</v>
      </c>
      <c r="AY134" s="181" t="s">
        <v>134</v>
      </c>
    </row>
    <row r="135" s="11" customFormat="1">
      <c r="B135" s="172"/>
      <c r="D135" s="173" t="s">
        <v>145</v>
      </c>
      <c r="E135" s="174" t="s">
        <v>1</v>
      </c>
      <c r="F135" s="175" t="s">
        <v>182</v>
      </c>
      <c r="H135" s="174" t="s">
        <v>1</v>
      </c>
      <c r="I135" s="176"/>
      <c r="L135" s="172"/>
      <c r="M135" s="177"/>
      <c r="N135" s="178"/>
      <c r="O135" s="178"/>
      <c r="P135" s="178"/>
      <c r="Q135" s="178"/>
      <c r="R135" s="178"/>
      <c r="S135" s="178"/>
      <c r="T135" s="179"/>
      <c r="AT135" s="174" t="s">
        <v>145</v>
      </c>
      <c r="AU135" s="174" t="s">
        <v>143</v>
      </c>
      <c r="AV135" s="11" t="s">
        <v>82</v>
      </c>
      <c r="AW135" s="11" t="s">
        <v>36</v>
      </c>
      <c r="AX135" s="11" t="s">
        <v>74</v>
      </c>
      <c r="AY135" s="174" t="s">
        <v>134</v>
      </c>
    </row>
    <row r="136" s="12" customFormat="1">
      <c r="B136" s="180"/>
      <c r="D136" s="173" t="s">
        <v>145</v>
      </c>
      <c r="E136" s="181" t="s">
        <v>1</v>
      </c>
      <c r="F136" s="182" t="s">
        <v>185</v>
      </c>
      <c r="H136" s="183">
        <v>-2.3559999999999999</v>
      </c>
      <c r="I136" s="184"/>
      <c r="L136" s="180"/>
      <c r="M136" s="185"/>
      <c r="N136" s="186"/>
      <c r="O136" s="186"/>
      <c r="P136" s="186"/>
      <c r="Q136" s="186"/>
      <c r="R136" s="186"/>
      <c r="S136" s="186"/>
      <c r="T136" s="187"/>
      <c r="AT136" s="181" t="s">
        <v>145</v>
      </c>
      <c r="AU136" s="181" t="s">
        <v>143</v>
      </c>
      <c r="AV136" s="12" t="s">
        <v>143</v>
      </c>
      <c r="AW136" s="12" t="s">
        <v>36</v>
      </c>
      <c r="AX136" s="12" t="s">
        <v>74</v>
      </c>
      <c r="AY136" s="181" t="s">
        <v>134</v>
      </c>
    </row>
    <row r="137" s="12" customFormat="1">
      <c r="B137" s="180"/>
      <c r="D137" s="173" t="s">
        <v>145</v>
      </c>
      <c r="E137" s="181" t="s">
        <v>1</v>
      </c>
      <c r="F137" s="182" t="s">
        <v>186</v>
      </c>
      <c r="H137" s="183">
        <v>8.1539999999999999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145</v>
      </c>
      <c r="AU137" s="181" t="s">
        <v>143</v>
      </c>
      <c r="AV137" s="12" t="s">
        <v>143</v>
      </c>
      <c r="AW137" s="12" t="s">
        <v>36</v>
      </c>
      <c r="AX137" s="12" t="s">
        <v>74</v>
      </c>
      <c r="AY137" s="181" t="s">
        <v>134</v>
      </c>
    </row>
    <row r="138" s="11" customFormat="1">
      <c r="B138" s="172"/>
      <c r="D138" s="173" t="s">
        <v>145</v>
      </c>
      <c r="E138" s="174" t="s">
        <v>1</v>
      </c>
      <c r="F138" s="175" t="s">
        <v>182</v>
      </c>
      <c r="H138" s="174" t="s">
        <v>1</v>
      </c>
      <c r="I138" s="176"/>
      <c r="L138" s="172"/>
      <c r="M138" s="177"/>
      <c r="N138" s="178"/>
      <c r="O138" s="178"/>
      <c r="P138" s="178"/>
      <c r="Q138" s="178"/>
      <c r="R138" s="178"/>
      <c r="S138" s="178"/>
      <c r="T138" s="179"/>
      <c r="AT138" s="174" t="s">
        <v>145</v>
      </c>
      <c r="AU138" s="174" t="s">
        <v>143</v>
      </c>
      <c r="AV138" s="11" t="s">
        <v>82</v>
      </c>
      <c r="AW138" s="11" t="s">
        <v>36</v>
      </c>
      <c r="AX138" s="11" t="s">
        <v>74</v>
      </c>
      <c r="AY138" s="174" t="s">
        <v>134</v>
      </c>
    </row>
    <row r="139" s="12" customFormat="1">
      <c r="B139" s="180"/>
      <c r="D139" s="173" t="s">
        <v>145</v>
      </c>
      <c r="E139" s="181" t="s">
        <v>1</v>
      </c>
      <c r="F139" s="182" t="s">
        <v>187</v>
      </c>
      <c r="H139" s="183">
        <v>-4.7999999999999998</v>
      </c>
      <c r="I139" s="184"/>
      <c r="L139" s="180"/>
      <c r="M139" s="185"/>
      <c r="N139" s="186"/>
      <c r="O139" s="186"/>
      <c r="P139" s="186"/>
      <c r="Q139" s="186"/>
      <c r="R139" s="186"/>
      <c r="S139" s="186"/>
      <c r="T139" s="187"/>
      <c r="AT139" s="181" t="s">
        <v>145</v>
      </c>
      <c r="AU139" s="181" t="s">
        <v>143</v>
      </c>
      <c r="AV139" s="12" t="s">
        <v>143</v>
      </c>
      <c r="AW139" s="12" t="s">
        <v>36</v>
      </c>
      <c r="AX139" s="12" t="s">
        <v>74</v>
      </c>
      <c r="AY139" s="181" t="s">
        <v>134</v>
      </c>
    </row>
    <row r="140" s="13" customFormat="1">
      <c r="B140" s="188"/>
      <c r="D140" s="173" t="s">
        <v>145</v>
      </c>
      <c r="E140" s="189" t="s">
        <v>1</v>
      </c>
      <c r="F140" s="190" t="s">
        <v>168</v>
      </c>
      <c r="H140" s="191">
        <v>18.324000000000002</v>
      </c>
      <c r="I140" s="192"/>
      <c r="L140" s="188"/>
      <c r="M140" s="193"/>
      <c r="N140" s="194"/>
      <c r="O140" s="194"/>
      <c r="P140" s="194"/>
      <c r="Q140" s="194"/>
      <c r="R140" s="194"/>
      <c r="S140" s="194"/>
      <c r="T140" s="195"/>
      <c r="AT140" s="189" t="s">
        <v>145</v>
      </c>
      <c r="AU140" s="189" t="s">
        <v>143</v>
      </c>
      <c r="AV140" s="13" t="s">
        <v>142</v>
      </c>
      <c r="AW140" s="13" t="s">
        <v>36</v>
      </c>
      <c r="AX140" s="13" t="s">
        <v>82</v>
      </c>
      <c r="AY140" s="189" t="s">
        <v>134</v>
      </c>
    </row>
    <row r="141" s="1" customFormat="1" ht="16.5" customHeight="1">
      <c r="B141" s="159"/>
      <c r="C141" s="160" t="s">
        <v>188</v>
      </c>
      <c r="D141" s="160" t="s">
        <v>137</v>
      </c>
      <c r="E141" s="161" t="s">
        <v>189</v>
      </c>
      <c r="F141" s="162" t="s">
        <v>190</v>
      </c>
      <c r="G141" s="163" t="s">
        <v>157</v>
      </c>
      <c r="H141" s="164">
        <v>4.4000000000000004</v>
      </c>
      <c r="I141" s="165"/>
      <c r="J141" s="166">
        <f>ROUND(I141*H141,2)</f>
        <v>0</v>
      </c>
      <c r="K141" s="162" t="s">
        <v>141</v>
      </c>
      <c r="L141" s="34"/>
      <c r="M141" s="167" t="s">
        <v>1</v>
      </c>
      <c r="N141" s="168" t="s">
        <v>46</v>
      </c>
      <c r="O141" s="64"/>
      <c r="P141" s="169">
        <f>O141*H141</f>
        <v>0</v>
      </c>
      <c r="Q141" s="169">
        <v>8.0000000000000007E-05</v>
      </c>
      <c r="R141" s="169">
        <f>Q141*H141</f>
        <v>0.00035200000000000005</v>
      </c>
      <c r="S141" s="169">
        <v>0</v>
      </c>
      <c r="T141" s="170">
        <f>S141*H141</f>
        <v>0</v>
      </c>
      <c r="AR141" s="16" t="s">
        <v>142</v>
      </c>
      <c r="AT141" s="16" t="s">
        <v>137</v>
      </c>
      <c r="AU141" s="16" t="s">
        <v>143</v>
      </c>
      <c r="AY141" s="16" t="s">
        <v>134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6" t="s">
        <v>143</v>
      </c>
      <c r="BK141" s="171">
        <f>ROUND(I141*H141,2)</f>
        <v>0</v>
      </c>
      <c r="BL141" s="16" t="s">
        <v>142</v>
      </c>
      <c r="BM141" s="16" t="s">
        <v>191</v>
      </c>
    </row>
    <row r="142" s="1" customFormat="1" ht="16.5" customHeight="1">
      <c r="B142" s="159"/>
      <c r="C142" s="160" t="s">
        <v>192</v>
      </c>
      <c r="D142" s="160" t="s">
        <v>137</v>
      </c>
      <c r="E142" s="161" t="s">
        <v>193</v>
      </c>
      <c r="F142" s="162" t="s">
        <v>194</v>
      </c>
      <c r="G142" s="163" t="s">
        <v>157</v>
      </c>
      <c r="H142" s="164">
        <v>13.4</v>
      </c>
      <c r="I142" s="165"/>
      <c r="J142" s="166">
        <f>ROUND(I142*H142,2)</f>
        <v>0</v>
      </c>
      <c r="K142" s="162" t="s">
        <v>141</v>
      </c>
      <c r="L142" s="34"/>
      <c r="M142" s="167" t="s">
        <v>1</v>
      </c>
      <c r="N142" s="168" t="s">
        <v>46</v>
      </c>
      <c r="O142" s="64"/>
      <c r="P142" s="169">
        <f>O142*H142</f>
        <v>0</v>
      </c>
      <c r="Q142" s="169">
        <v>0.00012</v>
      </c>
      <c r="R142" s="169">
        <f>Q142*H142</f>
        <v>0.0016080000000000001</v>
      </c>
      <c r="S142" s="169">
        <v>0</v>
      </c>
      <c r="T142" s="170">
        <f>S142*H142</f>
        <v>0</v>
      </c>
      <c r="AR142" s="16" t="s">
        <v>142</v>
      </c>
      <c r="AT142" s="16" t="s">
        <v>137</v>
      </c>
      <c r="AU142" s="16" t="s">
        <v>143</v>
      </c>
      <c r="AY142" s="16" t="s">
        <v>134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6" t="s">
        <v>143</v>
      </c>
      <c r="BK142" s="171">
        <f>ROUND(I142*H142,2)</f>
        <v>0</v>
      </c>
      <c r="BL142" s="16" t="s">
        <v>142</v>
      </c>
      <c r="BM142" s="16" t="s">
        <v>195</v>
      </c>
    </row>
    <row r="143" s="1" customFormat="1" ht="16.5" customHeight="1">
      <c r="B143" s="159"/>
      <c r="C143" s="160" t="s">
        <v>196</v>
      </c>
      <c r="D143" s="160" t="s">
        <v>137</v>
      </c>
      <c r="E143" s="161" t="s">
        <v>197</v>
      </c>
      <c r="F143" s="162" t="s">
        <v>198</v>
      </c>
      <c r="G143" s="163" t="s">
        <v>157</v>
      </c>
      <c r="H143" s="164">
        <v>12.5</v>
      </c>
      <c r="I143" s="165"/>
      <c r="J143" s="166">
        <f>ROUND(I143*H143,2)</f>
        <v>0</v>
      </c>
      <c r="K143" s="162" t="s">
        <v>141</v>
      </c>
      <c r="L143" s="34"/>
      <c r="M143" s="167" t="s">
        <v>1</v>
      </c>
      <c r="N143" s="168" t="s">
        <v>46</v>
      </c>
      <c r="O143" s="64"/>
      <c r="P143" s="169">
        <f>O143*H143</f>
        <v>0</v>
      </c>
      <c r="Q143" s="169">
        <v>0.00020000000000000001</v>
      </c>
      <c r="R143" s="169">
        <f>Q143*H143</f>
        <v>0.0025000000000000001</v>
      </c>
      <c r="S143" s="169">
        <v>0</v>
      </c>
      <c r="T143" s="170">
        <f>S143*H143</f>
        <v>0</v>
      </c>
      <c r="AR143" s="16" t="s">
        <v>142</v>
      </c>
      <c r="AT143" s="16" t="s">
        <v>137</v>
      </c>
      <c r="AU143" s="16" t="s">
        <v>143</v>
      </c>
      <c r="AY143" s="16" t="s">
        <v>134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6" t="s">
        <v>143</v>
      </c>
      <c r="BK143" s="171">
        <f>ROUND(I143*H143,2)</f>
        <v>0</v>
      </c>
      <c r="BL143" s="16" t="s">
        <v>142</v>
      </c>
      <c r="BM143" s="16" t="s">
        <v>199</v>
      </c>
    </row>
    <row r="144" s="10" customFormat="1" ht="22.8" customHeight="1">
      <c r="B144" s="146"/>
      <c r="D144" s="147" t="s">
        <v>73</v>
      </c>
      <c r="E144" s="157" t="s">
        <v>169</v>
      </c>
      <c r="F144" s="157" t="s">
        <v>200</v>
      </c>
      <c r="I144" s="149"/>
      <c r="J144" s="158">
        <f>BK144</f>
        <v>0</v>
      </c>
      <c r="L144" s="146"/>
      <c r="M144" s="151"/>
      <c r="N144" s="152"/>
      <c r="O144" s="152"/>
      <c r="P144" s="153">
        <f>SUM(P145:P189)</f>
        <v>0</v>
      </c>
      <c r="Q144" s="152"/>
      <c r="R144" s="153">
        <f>SUM(R145:R189)</f>
        <v>1.89860579</v>
      </c>
      <c r="S144" s="152"/>
      <c r="T144" s="154">
        <f>SUM(T145:T189)</f>
        <v>0</v>
      </c>
      <c r="AR144" s="147" t="s">
        <v>82</v>
      </c>
      <c r="AT144" s="155" t="s">
        <v>73</v>
      </c>
      <c r="AU144" s="155" t="s">
        <v>82</v>
      </c>
      <c r="AY144" s="147" t="s">
        <v>134</v>
      </c>
      <c r="BK144" s="156">
        <f>SUM(BK145:BK189)</f>
        <v>0</v>
      </c>
    </row>
    <row r="145" s="1" customFormat="1" ht="16.5" customHeight="1">
      <c r="B145" s="159"/>
      <c r="C145" s="160" t="s">
        <v>201</v>
      </c>
      <c r="D145" s="160" t="s">
        <v>137</v>
      </c>
      <c r="E145" s="161" t="s">
        <v>202</v>
      </c>
      <c r="F145" s="162" t="s">
        <v>203</v>
      </c>
      <c r="G145" s="163" t="s">
        <v>164</v>
      </c>
      <c r="H145" s="164">
        <v>35.982999999999997</v>
      </c>
      <c r="I145" s="165"/>
      <c r="J145" s="166">
        <f>ROUND(I145*H145,2)</f>
        <v>0</v>
      </c>
      <c r="K145" s="162" t="s">
        <v>141</v>
      </c>
      <c r="L145" s="34"/>
      <c r="M145" s="167" t="s">
        <v>1</v>
      </c>
      <c r="N145" s="168" t="s">
        <v>46</v>
      </c>
      <c r="O145" s="64"/>
      <c r="P145" s="169">
        <f>O145*H145</f>
        <v>0</v>
      </c>
      <c r="Q145" s="169">
        <v>0.00025999999999999998</v>
      </c>
      <c r="R145" s="169">
        <f>Q145*H145</f>
        <v>0.0093555799999999988</v>
      </c>
      <c r="S145" s="169">
        <v>0</v>
      </c>
      <c r="T145" s="170">
        <f>S145*H145</f>
        <v>0</v>
      </c>
      <c r="AR145" s="16" t="s">
        <v>142</v>
      </c>
      <c r="AT145" s="16" t="s">
        <v>137</v>
      </c>
      <c r="AU145" s="16" t="s">
        <v>143</v>
      </c>
      <c r="AY145" s="16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6" t="s">
        <v>143</v>
      </c>
      <c r="BK145" s="171">
        <f>ROUND(I145*H145,2)</f>
        <v>0</v>
      </c>
      <c r="BL145" s="16" t="s">
        <v>142</v>
      </c>
      <c r="BM145" s="16" t="s">
        <v>204</v>
      </c>
    </row>
    <row r="146" s="1" customFormat="1" ht="16.5" customHeight="1">
      <c r="B146" s="159"/>
      <c r="C146" s="160" t="s">
        <v>205</v>
      </c>
      <c r="D146" s="160" t="s">
        <v>137</v>
      </c>
      <c r="E146" s="161" t="s">
        <v>206</v>
      </c>
      <c r="F146" s="162" t="s">
        <v>207</v>
      </c>
      <c r="G146" s="163" t="s">
        <v>164</v>
      </c>
      <c r="H146" s="164">
        <v>0.84399999999999997</v>
      </c>
      <c r="I146" s="165"/>
      <c r="J146" s="166">
        <f>ROUND(I146*H146,2)</f>
        <v>0</v>
      </c>
      <c r="K146" s="162" t="s">
        <v>141</v>
      </c>
      <c r="L146" s="34"/>
      <c r="M146" s="167" t="s">
        <v>1</v>
      </c>
      <c r="N146" s="168" t="s">
        <v>46</v>
      </c>
      <c r="O146" s="64"/>
      <c r="P146" s="169">
        <f>O146*H146</f>
        <v>0</v>
      </c>
      <c r="Q146" s="169">
        <v>0.040000000000000001</v>
      </c>
      <c r="R146" s="169">
        <f>Q146*H146</f>
        <v>0.033759999999999998</v>
      </c>
      <c r="S146" s="169">
        <v>0</v>
      </c>
      <c r="T146" s="170">
        <f>S146*H146</f>
        <v>0</v>
      </c>
      <c r="AR146" s="16" t="s">
        <v>142</v>
      </c>
      <c r="AT146" s="16" t="s">
        <v>137</v>
      </c>
      <c r="AU146" s="16" t="s">
        <v>143</v>
      </c>
      <c r="AY146" s="16" t="s">
        <v>134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6" t="s">
        <v>143</v>
      </c>
      <c r="BK146" s="171">
        <f>ROUND(I146*H146,2)</f>
        <v>0</v>
      </c>
      <c r="BL146" s="16" t="s">
        <v>142</v>
      </c>
      <c r="BM146" s="16" t="s">
        <v>208</v>
      </c>
    </row>
    <row r="147" s="11" customFormat="1">
      <c r="B147" s="172"/>
      <c r="D147" s="173" t="s">
        <v>145</v>
      </c>
      <c r="E147" s="174" t="s">
        <v>1</v>
      </c>
      <c r="F147" s="175" t="s">
        <v>166</v>
      </c>
      <c r="H147" s="174" t="s">
        <v>1</v>
      </c>
      <c r="I147" s="176"/>
      <c r="L147" s="172"/>
      <c r="M147" s="177"/>
      <c r="N147" s="178"/>
      <c r="O147" s="178"/>
      <c r="P147" s="178"/>
      <c r="Q147" s="178"/>
      <c r="R147" s="178"/>
      <c r="S147" s="178"/>
      <c r="T147" s="179"/>
      <c r="AT147" s="174" t="s">
        <v>145</v>
      </c>
      <c r="AU147" s="174" t="s">
        <v>143</v>
      </c>
      <c r="AV147" s="11" t="s">
        <v>82</v>
      </c>
      <c r="AW147" s="11" t="s">
        <v>36</v>
      </c>
      <c r="AX147" s="11" t="s">
        <v>74</v>
      </c>
      <c r="AY147" s="174" t="s">
        <v>134</v>
      </c>
    </row>
    <row r="148" s="12" customFormat="1">
      <c r="B148" s="180"/>
      <c r="D148" s="173" t="s">
        <v>145</v>
      </c>
      <c r="E148" s="181" t="s">
        <v>1</v>
      </c>
      <c r="F148" s="182" t="s">
        <v>209</v>
      </c>
      <c r="H148" s="183">
        <v>0.84399999999999997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145</v>
      </c>
      <c r="AU148" s="181" t="s">
        <v>143</v>
      </c>
      <c r="AV148" s="12" t="s">
        <v>143</v>
      </c>
      <c r="AW148" s="12" t="s">
        <v>36</v>
      </c>
      <c r="AX148" s="12" t="s">
        <v>74</v>
      </c>
      <c r="AY148" s="181" t="s">
        <v>134</v>
      </c>
    </row>
    <row r="149" s="13" customFormat="1">
      <c r="B149" s="188"/>
      <c r="D149" s="173" t="s">
        <v>145</v>
      </c>
      <c r="E149" s="189" t="s">
        <v>1</v>
      </c>
      <c r="F149" s="190" t="s">
        <v>168</v>
      </c>
      <c r="H149" s="191">
        <v>0.84399999999999997</v>
      </c>
      <c r="I149" s="192"/>
      <c r="L149" s="188"/>
      <c r="M149" s="193"/>
      <c r="N149" s="194"/>
      <c r="O149" s="194"/>
      <c r="P149" s="194"/>
      <c r="Q149" s="194"/>
      <c r="R149" s="194"/>
      <c r="S149" s="194"/>
      <c r="T149" s="195"/>
      <c r="AT149" s="189" t="s">
        <v>145</v>
      </c>
      <c r="AU149" s="189" t="s">
        <v>143</v>
      </c>
      <c r="AV149" s="13" t="s">
        <v>142</v>
      </c>
      <c r="AW149" s="13" t="s">
        <v>36</v>
      </c>
      <c r="AX149" s="13" t="s">
        <v>82</v>
      </c>
      <c r="AY149" s="189" t="s">
        <v>134</v>
      </c>
    </row>
    <row r="150" s="1" customFormat="1" ht="16.5" customHeight="1">
      <c r="B150" s="159"/>
      <c r="C150" s="160" t="s">
        <v>210</v>
      </c>
      <c r="D150" s="160" t="s">
        <v>137</v>
      </c>
      <c r="E150" s="161" t="s">
        <v>211</v>
      </c>
      <c r="F150" s="162" t="s">
        <v>212</v>
      </c>
      <c r="G150" s="163" t="s">
        <v>164</v>
      </c>
      <c r="H150" s="164">
        <v>35.982999999999997</v>
      </c>
      <c r="I150" s="165"/>
      <c r="J150" s="166">
        <f>ROUND(I150*H150,2)</f>
        <v>0</v>
      </c>
      <c r="K150" s="162" t="s">
        <v>141</v>
      </c>
      <c r="L150" s="34"/>
      <c r="M150" s="167" t="s">
        <v>1</v>
      </c>
      <c r="N150" s="168" t="s">
        <v>46</v>
      </c>
      <c r="O150" s="64"/>
      <c r="P150" s="169">
        <f>O150*H150</f>
        <v>0</v>
      </c>
      <c r="Q150" s="169">
        <v>0.0048900000000000002</v>
      </c>
      <c r="R150" s="169">
        <f>Q150*H150</f>
        <v>0.17595686999999999</v>
      </c>
      <c r="S150" s="169">
        <v>0</v>
      </c>
      <c r="T150" s="170">
        <f>S150*H150</f>
        <v>0</v>
      </c>
      <c r="AR150" s="16" t="s">
        <v>142</v>
      </c>
      <c r="AT150" s="16" t="s">
        <v>137</v>
      </c>
      <c r="AU150" s="16" t="s">
        <v>143</v>
      </c>
      <c r="AY150" s="16" t="s">
        <v>134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6" t="s">
        <v>143</v>
      </c>
      <c r="BK150" s="171">
        <f>ROUND(I150*H150,2)</f>
        <v>0</v>
      </c>
      <c r="BL150" s="16" t="s">
        <v>142</v>
      </c>
      <c r="BM150" s="16" t="s">
        <v>213</v>
      </c>
    </row>
    <row r="151" s="11" customFormat="1">
      <c r="B151" s="172"/>
      <c r="D151" s="173" t="s">
        <v>145</v>
      </c>
      <c r="E151" s="174" t="s">
        <v>1</v>
      </c>
      <c r="F151" s="175" t="s">
        <v>166</v>
      </c>
      <c r="H151" s="174" t="s">
        <v>1</v>
      </c>
      <c r="I151" s="176"/>
      <c r="L151" s="172"/>
      <c r="M151" s="177"/>
      <c r="N151" s="178"/>
      <c r="O151" s="178"/>
      <c r="P151" s="178"/>
      <c r="Q151" s="178"/>
      <c r="R151" s="178"/>
      <c r="S151" s="178"/>
      <c r="T151" s="179"/>
      <c r="AT151" s="174" t="s">
        <v>145</v>
      </c>
      <c r="AU151" s="174" t="s">
        <v>143</v>
      </c>
      <c r="AV151" s="11" t="s">
        <v>82</v>
      </c>
      <c r="AW151" s="11" t="s">
        <v>36</v>
      </c>
      <c r="AX151" s="11" t="s">
        <v>74</v>
      </c>
      <c r="AY151" s="174" t="s">
        <v>134</v>
      </c>
    </row>
    <row r="152" s="12" customFormat="1">
      <c r="B152" s="180"/>
      <c r="D152" s="173" t="s">
        <v>145</v>
      </c>
      <c r="E152" s="181" t="s">
        <v>1</v>
      </c>
      <c r="F152" s="182" t="s">
        <v>214</v>
      </c>
      <c r="H152" s="183">
        <v>35.982999999999997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145</v>
      </c>
      <c r="AU152" s="181" t="s">
        <v>143</v>
      </c>
      <c r="AV152" s="12" t="s">
        <v>143</v>
      </c>
      <c r="AW152" s="12" t="s">
        <v>36</v>
      </c>
      <c r="AX152" s="12" t="s">
        <v>74</v>
      </c>
      <c r="AY152" s="181" t="s">
        <v>134</v>
      </c>
    </row>
    <row r="153" s="13" customFormat="1">
      <c r="B153" s="188"/>
      <c r="D153" s="173" t="s">
        <v>145</v>
      </c>
      <c r="E153" s="189" t="s">
        <v>1</v>
      </c>
      <c r="F153" s="190" t="s">
        <v>168</v>
      </c>
      <c r="H153" s="191">
        <v>35.982999999999997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145</v>
      </c>
      <c r="AU153" s="189" t="s">
        <v>143</v>
      </c>
      <c r="AV153" s="13" t="s">
        <v>142</v>
      </c>
      <c r="AW153" s="13" t="s">
        <v>36</v>
      </c>
      <c r="AX153" s="13" t="s">
        <v>82</v>
      </c>
      <c r="AY153" s="189" t="s">
        <v>134</v>
      </c>
    </row>
    <row r="154" s="1" customFormat="1" ht="16.5" customHeight="1">
      <c r="B154" s="159"/>
      <c r="C154" s="160" t="s">
        <v>215</v>
      </c>
      <c r="D154" s="160" t="s">
        <v>137</v>
      </c>
      <c r="E154" s="161" t="s">
        <v>216</v>
      </c>
      <c r="F154" s="162" t="s">
        <v>217</v>
      </c>
      <c r="G154" s="163" t="s">
        <v>164</v>
      </c>
      <c r="H154" s="164">
        <v>35.982999999999997</v>
      </c>
      <c r="I154" s="165"/>
      <c r="J154" s="166">
        <f>ROUND(I154*H154,2)</f>
        <v>0</v>
      </c>
      <c r="K154" s="162" t="s">
        <v>141</v>
      </c>
      <c r="L154" s="34"/>
      <c r="M154" s="167" t="s">
        <v>1</v>
      </c>
      <c r="N154" s="168" t="s">
        <v>46</v>
      </c>
      <c r="O154" s="64"/>
      <c r="P154" s="169">
        <f>O154*H154</f>
        <v>0</v>
      </c>
      <c r="Q154" s="169">
        <v>0.0030000000000000001</v>
      </c>
      <c r="R154" s="169">
        <f>Q154*H154</f>
        <v>0.10794899999999999</v>
      </c>
      <c r="S154" s="169">
        <v>0</v>
      </c>
      <c r="T154" s="170">
        <f>S154*H154</f>
        <v>0</v>
      </c>
      <c r="AR154" s="16" t="s">
        <v>142</v>
      </c>
      <c r="AT154" s="16" t="s">
        <v>137</v>
      </c>
      <c r="AU154" s="16" t="s">
        <v>143</v>
      </c>
      <c r="AY154" s="16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6" t="s">
        <v>143</v>
      </c>
      <c r="BK154" s="171">
        <f>ROUND(I154*H154,2)</f>
        <v>0</v>
      </c>
      <c r="BL154" s="16" t="s">
        <v>142</v>
      </c>
      <c r="BM154" s="16" t="s">
        <v>218</v>
      </c>
    </row>
    <row r="155" s="12" customFormat="1">
      <c r="B155" s="180"/>
      <c r="D155" s="173" t="s">
        <v>145</v>
      </c>
      <c r="E155" s="181" t="s">
        <v>1</v>
      </c>
      <c r="F155" s="182" t="s">
        <v>219</v>
      </c>
      <c r="H155" s="183">
        <v>35.982999999999997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145</v>
      </c>
      <c r="AU155" s="181" t="s">
        <v>143</v>
      </c>
      <c r="AV155" s="12" t="s">
        <v>143</v>
      </c>
      <c r="AW155" s="12" t="s">
        <v>36</v>
      </c>
      <c r="AX155" s="12" t="s">
        <v>82</v>
      </c>
      <c r="AY155" s="181" t="s">
        <v>134</v>
      </c>
    </row>
    <row r="156" s="1" customFormat="1" ht="16.5" customHeight="1">
      <c r="B156" s="159"/>
      <c r="C156" s="160" t="s">
        <v>8</v>
      </c>
      <c r="D156" s="160" t="s">
        <v>137</v>
      </c>
      <c r="E156" s="161" t="s">
        <v>220</v>
      </c>
      <c r="F156" s="162" t="s">
        <v>221</v>
      </c>
      <c r="G156" s="163" t="s">
        <v>164</v>
      </c>
      <c r="H156" s="164">
        <v>85.975999999999999</v>
      </c>
      <c r="I156" s="165"/>
      <c r="J156" s="166">
        <f>ROUND(I156*H156,2)</f>
        <v>0</v>
      </c>
      <c r="K156" s="162" t="s">
        <v>141</v>
      </c>
      <c r="L156" s="34"/>
      <c r="M156" s="167" t="s">
        <v>1</v>
      </c>
      <c r="N156" s="168" t="s">
        <v>46</v>
      </c>
      <c r="O156" s="64"/>
      <c r="P156" s="169">
        <f>O156*H156</f>
        <v>0</v>
      </c>
      <c r="Q156" s="169">
        <v>0.00025999999999999998</v>
      </c>
      <c r="R156" s="169">
        <f>Q156*H156</f>
        <v>0.022353759999999997</v>
      </c>
      <c r="S156" s="169">
        <v>0</v>
      </c>
      <c r="T156" s="170">
        <f>S156*H156</f>
        <v>0</v>
      </c>
      <c r="AR156" s="16" t="s">
        <v>142</v>
      </c>
      <c r="AT156" s="16" t="s">
        <v>137</v>
      </c>
      <c r="AU156" s="16" t="s">
        <v>143</v>
      </c>
      <c r="AY156" s="16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6" t="s">
        <v>143</v>
      </c>
      <c r="BK156" s="171">
        <f>ROUND(I156*H156,2)</f>
        <v>0</v>
      </c>
      <c r="BL156" s="16" t="s">
        <v>142</v>
      </c>
      <c r="BM156" s="16" t="s">
        <v>222</v>
      </c>
    </row>
    <row r="157" s="1" customFormat="1" ht="16.5" customHeight="1">
      <c r="B157" s="159"/>
      <c r="C157" s="160" t="s">
        <v>223</v>
      </c>
      <c r="D157" s="160" t="s">
        <v>137</v>
      </c>
      <c r="E157" s="161" t="s">
        <v>224</v>
      </c>
      <c r="F157" s="162" t="s">
        <v>225</v>
      </c>
      <c r="G157" s="163" t="s">
        <v>164</v>
      </c>
      <c r="H157" s="164">
        <v>0.64200000000000002</v>
      </c>
      <c r="I157" s="165"/>
      <c r="J157" s="166">
        <f>ROUND(I157*H157,2)</f>
        <v>0</v>
      </c>
      <c r="K157" s="162" t="s">
        <v>141</v>
      </c>
      <c r="L157" s="34"/>
      <c r="M157" s="167" t="s">
        <v>1</v>
      </c>
      <c r="N157" s="168" t="s">
        <v>46</v>
      </c>
      <c r="O157" s="64"/>
      <c r="P157" s="169">
        <f>O157*H157</f>
        <v>0</v>
      </c>
      <c r="Q157" s="169">
        <v>0.040000000000000001</v>
      </c>
      <c r="R157" s="169">
        <f>Q157*H157</f>
        <v>0.025680000000000001</v>
      </c>
      <c r="S157" s="169">
        <v>0</v>
      </c>
      <c r="T157" s="170">
        <f>S157*H157</f>
        <v>0</v>
      </c>
      <c r="AR157" s="16" t="s">
        <v>142</v>
      </c>
      <c r="AT157" s="16" t="s">
        <v>137</v>
      </c>
      <c r="AU157" s="16" t="s">
        <v>143</v>
      </c>
      <c r="AY157" s="16" t="s">
        <v>134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6" t="s">
        <v>143</v>
      </c>
      <c r="BK157" s="171">
        <f>ROUND(I157*H157,2)</f>
        <v>0</v>
      </c>
      <c r="BL157" s="16" t="s">
        <v>142</v>
      </c>
      <c r="BM157" s="16" t="s">
        <v>226</v>
      </c>
    </row>
    <row r="158" s="11" customFormat="1">
      <c r="B158" s="172"/>
      <c r="D158" s="173" t="s">
        <v>145</v>
      </c>
      <c r="E158" s="174" t="s">
        <v>1</v>
      </c>
      <c r="F158" s="175" t="s">
        <v>166</v>
      </c>
      <c r="H158" s="174" t="s">
        <v>1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4" t="s">
        <v>145</v>
      </c>
      <c r="AU158" s="174" t="s">
        <v>143</v>
      </c>
      <c r="AV158" s="11" t="s">
        <v>82</v>
      </c>
      <c r="AW158" s="11" t="s">
        <v>36</v>
      </c>
      <c r="AX158" s="11" t="s">
        <v>74</v>
      </c>
      <c r="AY158" s="174" t="s">
        <v>134</v>
      </c>
    </row>
    <row r="159" s="12" customFormat="1">
      <c r="B159" s="180"/>
      <c r="D159" s="173" t="s">
        <v>145</v>
      </c>
      <c r="E159" s="181" t="s">
        <v>1</v>
      </c>
      <c r="F159" s="182" t="s">
        <v>227</v>
      </c>
      <c r="H159" s="183">
        <v>0.063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145</v>
      </c>
      <c r="AU159" s="181" t="s">
        <v>143</v>
      </c>
      <c r="AV159" s="12" t="s">
        <v>143</v>
      </c>
      <c r="AW159" s="12" t="s">
        <v>36</v>
      </c>
      <c r="AX159" s="12" t="s">
        <v>74</v>
      </c>
      <c r="AY159" s="181" t="s">
        <v>134</v>
      </c>
    </row>
    <row r="160" s="12" customFormat="1">
      <c r="B160" s="180"/>
      <c r="D160" s="173" t="s">
        <v>145</v>
      </c>
      <c r="E160" s="181" t="s">
        <v>1</v>
      </c>
      <c r="F160" s="182" t="s">
        <v>227</v>
      </c>
      <c r="H160" s="183">
        <v>0.063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145</v>
      </c>
      <c r="AU160" s="181" t="s">
        <v>143</v>
      </c>
      <c r="AV160" s="12" t="s">
        <v>143</v>
      </c>
      <c r="AW160" s="12" t="s">
        <v>36</v>
      </c>
      <c r="AX160" s="12" t="s">
        <v>74</v>
      </c>
      <c r="AY160" s="181" t="s">
        <v>134</v>
      </c>
    </row>
    <row r="161" s="12" customFormat="1">
      <c r="B161" s="180"/>
      <c r="D161" s="173" t="s">
        <v>145</v>
      </c>
      <c r="E161" s="181" t="s">
        <v>1</v>
      </c>
      <c r="F161" s="182" t="s">
        <v>227</v>
      </c>
      <c r="H161" s="183">
        <v>0.063</v>
      </c>
      <c r="I161" s="184"/>
      <c r="L161" s="180"/>
      <c r="M161" s="185"/>
      <c r="N161" s="186"/>
      <c r="O161" s="186"/>
      <c r="P161" s="186"/>
      <c r="Q161" s="186"/>
      <c r="R161" s="186"/>
      <c r="S161" s="186"/>
      <c r="T161" s="187"/>
      <c r="AT161" s="181" t="s">
        <v>145</v>
      </c>
      <c r="AU161" s="181" t="s">
        <v>143</v>
      </c>
      <c r="AV161" s="12" t="s">
        <v>143</v>
      </c>
      <c r="AW161" s="12" t="s">
        <v>36</v>
      </c>
      <c r="AX161" s="12" t="s">
        <v>74</v>
      </c>
      <c r="AY161" s="181" t="s">
        <v>134</v>
      </c>
    </row>
    <row r="162" s="12" customFormat="1">
      <c r="B162" s="180"/>
      <c r="D162" s="173" t="s">
        <v>145</v>
      </c>
      <c r="E162" s="181" t="s">
        <v>1</v>
      </c>
      <c r="F162" s="182" t="s">
        <v>228</v>
      </c>
      <c r="H162" s="183">
        <v>0.26400000000000001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145</v>
      </c>
      <c r="AU162" s="181" t="s">
        <v>143</v>
      </c>
      <c r="AV162" s="12" t="s">
        <v>143</v>
      </c>
      <c r="AW162" s="12" t="s">
        <v>36</v>
      </c>
      <c r="AX162" s="12" t="s">
        <v>74</v>
      </c>
      <c r="AY162" s="181" t="s">
        <v>134</v>
      </c>
    </row>
    <row r="163" s="12" customFormat="1">
      <c r="B163" s="180"/>
      <c r="D163" s="173" t="s">
        <v>145</v>
      </c>
      <c r="E163" s="181" t="s">
        <v>1</v>
      </c>
      <c r="F163" s="182" t="s">
        <v>227</v>
      </c>
      <c r="H163" s="183">
        <v>0.063</v>
      </c>
      <c r="I163" s="184"/>
      <c r="L163" s="180"/>
      <c r="M163" s="185"/>
      <c r="N163" s="186"/>
      <c r="O163" s="186"/>
      <c r="P163" s="186"/>
      <c r="Q163" s="186"/>
      <c r="R163" s="186"/>
      <c r="S163" s="186"/>
      <c r="T163" s="187"/>
      <c r="AT163" s="181" t="s">
        <v>145</v>
      </c>
      <c r="AU163" s="181" t="s">
        <v>143</v>
      </c>
      <c r="AV163" s="12" t="s">
        <v>143</v>
      </c>
      <c r="AW163" s="12" t="s">
        <v>36</v>
      </c>
      <c r="AX163" s="12" t="s">
        <v>74</v>
      </c>
      <c r="AY163" s="181" t="s">
        <v>134</v>
      </c>
    </row>
    <row r="164" s="12" customFormat="1">
      <c r="B164" s="180"/>
      <c r="D164" s="173" t="s">
        <v>145</v>
      </c>
      <c r="E164" s="181" t="s">
        <v>1</v>
      </c>
      <c r="F164" s="182" t="s">
        <v>227</v>
      </c>
      <c r="H164" s="183">
        <v>0.063</v>
      </c>
      <c r="I164" s="184"/>
      <c r="L164" s="180"/>
      <c r="M164" s="185"/>
      <c r="N164" s="186"/>
      <c r="O164" s="186"/>
      <c r="P164" s="186"/>
      <c r="Q164" s="186"/>
      <c r="R164" s="186"/>
      <c r="S164" s="186"/>
      <c r="T164" s="187"/>
      <c r="AT164" s="181" t="s">
        <v>145</v>
      </c>
      <c r="AU164" s="181" t="s">
        <v>143</v>
      </c>
      <c r="AV164" s="12" t="s">
        <v>143</v>
      </c>
      <c r="AW164" s="12" t="s">
        <v>36</v>
      </c>
      <c r="AX164" s="12" t="s">
        <v>74</v>
      </c>
      <c r="AY164" s="181" t="s">
        <v>134</v>
      </c>
    </row>
    <row r="165" s="12" customFormat="1">
      <c r="B165" s="180"/>
      <c r="D165" s="173" t="s">
        <v>145</v>
      </c>
      <c r="E165" s="181" t="s">
        <v>1</v>
      </c>
      <c r="F165" s="182" t="s">
        <v>227</v>
      </c>
      <c r="H165" s="183">
        <v>0.063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145</v>
      </c>
      <c r="AU165" s="181" t="s">
        <v>143</v>
      </c>
      <c r="AV165" s="12" t="s">
        <v>143</v>
      </c>
      <c r="AW165" s="12" t="s">
        <v>36</v>
      </c>
      <c r="AX165" s="12" t="s">
        <v>74</v>
      </c>
      <c r="AY165" s="181" t="s">
        <v>134</v>
      </c>
    </row>
    <row r="166" s="13" customFormat="1">
      <c r="B166" s="188"/>
      <c r="D166" s="173" t="s">
        <v>145</v>
      </c>
      <c r="E166" s="189" t="s">
        <v>1</v>
      </c>
      <c r="F166" s="190" t="s">
        <v>168</v>
      </c>
      <c r="H166" s="191">
        <v>0.6419999999999999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145</v>
      </c>
      <c r="AU166" s="189" t="s">
        <v>143</v>
      </c>
      <c r="AV166" s="13" t="s">
        <v>142</v>
      </c>
      <c r="AW166" s="13" t="s">
        <v>36</v>
      </c>
      <c r="AX166" s="13" t="s">
        <v>82</v>
      </c>
      <c r="AY166" s="189" t="s">
        <v>134</v>
      </c>
    </row>
    <row r="167" s="1" customFormat="1" ht="16.5" customHeight="1">
      <c r="B167" s="159"/>
      <c r="C167" s="160" t="s">
        <v>229</v>
      </c>
      <c r="D167" s="160" t="s">
        <v>137</v>
      </c>
      <c r="E167" s="161" t="s">
        <v>230</v>
      </c>
      <c r="F167" s="162" t="s">
        <v>231</v>
      </c>
      <c r="G167" s="163" t="s">
        <v>164</v>
      </c>
      <c r="H167" s="164">
        <v>25.521999999999998</v>
      </c>
      <c r="I167" s="165"/>
      <c r="J167" s="166">
        <f>ROUND(I167*H167,2)</f>
        <v>0</v>
      </c>
      <c r="K167" s="162" t="s">
        <v>141</v>
      </c>
      <c r="L167" s="34"/>
      <c r="M167" s="167" t="s">
        <v>1</v>
      </c>
      <c r="N167" s="168" t="s">
        <v>46</v>
      </c>
      <c r="O167" s="64"/>
      <c r="P167" s="169">
        <f>O167*H167</f>
        <v>0</v>
      </c>
      <c r="Q167" s="169">
        <v>0.0048900000000000002</v>
      </c>
      <c r="R167" s="169">
        <f>Q167*H167</f>
        <v>0.12480258</v>
      </c>
      <c r="S167" s="169">
        <v>0</v>
      </c>
      <c r="T167" s="170">
        <f>S167*H167</f>
        <v>0</v>
      </c>
      <c r="AR167" s="16" t="s">
        <v>142</v>
      </c>
      <c r="AT167" s="16" t="s">
        <v>137</v>
      </c>
      <c r="AU167" s="16" t="s">
        <v>143</v>
      </c>
      <c r="AY167" s="16" t="s">
        <v>134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6" t="s">
        <v>143</v>
      </c>
      <c r="BK167" s="171">
        <f>ROUND(I167*H167,2)</f>
        <v>0</v>
      </c>
      <c r="BL167" s="16" t="s">
        <v>142</v>
      </c>
      <c r="BM167" s="16" t="s">
        <v>232</v>
      </c>
    </row>
    <row r="168" s="12" customFormat="1">
      <c r="B168" s="180"/>
      <c r="D168" s="173" t="s">
        <v>145</v>
      </c>
      <c r="E168" s="181" t="s">
        <v>1</v>
      </c>
      <c r="F168" s="182" t="s">
        <v>233</v>
      </c>
      <c r="H168" s="183">
        <v>41.454000000000001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145</v>
      </c>
      <c r="AU168" s="181" t="s">
        <v>143</v>
      </c>
      <c r="AV168" s="12" t="s">
        <v>143</v>
      </c>
      <c r="AW168" s="12" t="s">
        <v>36</v>
      </c>
      <c r="AX168" s="12" t="s">
        <v>74</v>
      </c>
      <c r="AY168" s="181" t="s">
        <v>134</v>
      </c>
    </row>
    <row r="169" s="11" customFormat="1">
      <c r="B169" s="172"/>
      <c r="D169" s="173" t="s">
        <v>145</v>
      </c>
      <c r="E169" s="174" t="s">
        <v>1</v>
      </c>
      <c r="F169" s="175" t="s">
        <v>234</v>
      </c>
      <c r="H169" s="174" t="s">
        <v>1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145</v>
      </c>
      <c r="AU169" s="174" t="s">
        <v>143</v>
      </c>
      <c r="AV169" s="11" t="s">
        <v>82</v>
      </c>
      <c r="AW169" s="11" t="s">
        <v>36</v>
      </c>
      <c r="AX169" s="11" t="s">
        <v>74</v>
      </c>
      <c r="AY169" s="174" t="s">
        <v>134</v>
      </c>
    </row>
    <row r="170" s="12" customFormat="1">
      <c r="B170" s="180"/>
      <c r="D170" s="173" t="s">
        <v>145</v>
      </c>
      <c r="E170" s="181" t="s">
        <v>1</v>
      </c>
      <c r="F170" s="182" t="s">
        <v>235</v>
      </c>
      <c r="H170" s="183">
        <v>-18.032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145</v>
      </c>
      <c r="AU170" s="181" t="s">
        <v>143</v>
      </c>
      <c r="AV170" s="12" t="s">
        <v>143</v>
      </c>
      <c r="AW170" s="12" t="s">
        <v>36</v>
      </c>
      <c r="AX170" s="12" t="s">
        <v>74</v>
      </c>
      <c r="AY170" s="181" t="s">
        <v>134</v>
      </c>
    </row>
    <row r="171" s="11" customFormat="1">
      <c r="B171" s="172"/>
      <c r="D171" s="173" t="s">
        <v>145</v>
      </c>
      <c r="E171" s="174" t="s">
        <v>1</v>
      </c>
      <c r="F171" s="175" t="s">
        <v>236</v>
      </c>
      <c r="H171" s="174" t="s">
        <v>1</v>
      </c>
      <c r="I171" s="176"/>
      <c r="L171" s="172"/>
      <c r="M171" s="177"/>
      <c r="N171" s="178"/>
      <c r="O171" s="178"/>
      <c r="P171" s="178"/>
      <c r="Q171" s="178"/>
      <c r="R171" s="178"/>
      <c r="S171" s="178"/>
      <c r="T171" s="179"/>
      <c r="AT171" s="174" t="s">
        <v>145</v>
      </c>
      <c r="AU171" s="174" t="s">
        <v>143</v>
      </c>
      <c r="AV171" s="11" t="s">
        <v>82</v>
      </c>
      <c r="AW171" s="11" t="s">
        <v>36</v>
      </c>
      <c r="AX171" s="11" t="s">
        <v>74</v>
      </c>
      <c r="AY171" s="174" t="s">
        <v>134</v>
      </c>
    </row>
    <row r="172" s="12" customFormat="1">
      <c r="B172" s="180"/>
      <c r="D172" s="173" t="s">
        <v>145</v>
      </c>
      <c r="E172" s="181" t="s">
        <v>1</v>
      </c>
      <c r="F172" s="182" t="s">
        <v>237</v>
      </c>
      <c r="H172" s="183">
        <v>2.1000000000000001</v>
      </c>
      <c r="I172" s="184"/>
      <c r="L172" s="180"/>
      <c r="M172" s="185"/>
      <c r="N172" s="186"/>
      <c r="O172" s="186"/>
      <c r="P172" s="186"/>
      <c r="Q172" s="186"/>
      <c r="R172" s="186"/>
      <c r="S172" s="186"/>
      <c r="T172" s="187"/>
      <c r="AT172" s="181" t="s">
        <v>145</v>
      </c>
      <c r="AU172" s="181" t="s">
        <v>143</v>
      </c>
      <c r="AV172" s="12" t="s">
        <v>143</v>
      </c>
      <c r="AW172" s="12" t="s">
        <v>36</v>
      </c>
      <c r="AX172" s="12" t="s">
        <v>74</v>
      </c>
      <c r="AY172" s="181" t="s">
        <v>134</v>
      </c>
    </row>
    <row r="173" s="13" customFormat="1">
      <c r="B173" s="188"/>
      <c r="D173" s="173" t="s">
        <v>145</v>
      </c>
      <c r="E173" s="189" t="s">
        <v>1</v>
      </c>
      <c r="F173" s="190" t="s">
        <v>168</v>
      </c>
      <c r="H173" s="191">
        <v>25.521999999999998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145</v>
      </c>
      <c r="AU173" s="189" t="s">
        <v>143</v>
      </c>
      <c r="AV173" s="13" t="s">
        <v>142</v>
      </c>
      <c r="AW173" s="13" t="s">
        <v>36</v>
      </c>
      <c r="AX173" s="13" t="s">
        <v>82</v>
      </c>
      <c r="AY173" s="189" t="s">
        <v>134</v>
      </c>
    </row>
    <row r="174" s="1" customFormat="1" ht="16.5" customHeight="1">
      <c r="B174" s="159"/>
      <c r="C174" s="160" t="s">
        <v>238</v>
      </c>
      <c r="D174" s="160" t="s">
        <v>137</v>
      </c>
      <c r="E174" s="161" t="s">
        <v>239</v>
      </c>
      <c r="F174" s="162" t="s">
        <v>240</v>
      </c>
      <c r="G174" s="163" t="s">
        <v>164</v>
      </c>
      <c r="H174" s="164">
        <v>85.975999999999999</v>
      </c>
      <c r="I174" s="165"/>
      <c r="J174" s="166">
        <f>ROUND(I174*H174,2)</f>
        <v>0</v>
      </c>
      <c r="K174" s="162" t="s">
        <v>141</v>
      </c>
      <c r="L174" s="34"/>
      <c r="M174" s="167" t="s">
        <v>1</v>
      </c>
      <c r="N174" s="168" t="s">
        <v>46</v>
      </c>
      <c r="O174" s="64"/>
      <c r="P174" s="169">
        <f>O174*H174</f>
        <v>0</v>
      </c>
      <c r="Q174" s="169">
        <v>0.0030000000000000001</v>
      </c>
      <c r="R174" s="169">
        <f>Q174*H174</f>
        <v>0.25792799999999999</v>
      </c>
      <c r="S174" s="169">
        <v>0</v>
      </c>
      <c r="T174" s="170">
        <f>S174*H174</f>
        <v>0</v>
      </c>
      <c r="AR174" s="16" t="s">
        <v>142</v>
      </c>
      <c r="AT174" s="16" t="s">
        <v>137</v>
      </c>
      <c r="AU174" s="16" t="s">
        <v>143</v>
      </c>
      <c r="AY174" s="16" t="s">
        <v>134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6" t="s">
        <v>143</v>
      </c>
      <c r="BK174" s="171">
        <f>ROUND(I174*H174,2)</f>
        <v>0</v>
      </c>
      <c r="BL174" s="16" t="s">
        <v>142</v>
      </c>
      <c r="BM174" s="16" t="s">
        <v>241</v>
      </c>
    </row>
    <row r="175" s="11" customFormat="1">
      <c r="B175" s="172"/>
      <c r="D175" s="173" t="s">
        <v>145</v>
      </c>
      <c r="E175" s="174" t="s">
        <v>1</v>
      </c>
      <c r="F175" s="175" t="s">
        <v>242</v>
      </c>
      <c r="H175" s="174" t="s">
        <v>1</v>
      </c>
      <c r="I175" s="176"/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145</v>
      </c>
      <c r="AU175" s="174" t="s">
        <v>143</v>
      </c>
      <c r="AV175" s="11" t="s">
        <v>82</v>
      </c>
      <c r="AW175" s="11" t="s">
        <v>36</v>
      </c>
      <c r="AX175" s="11" t="s">
        <v>74</v>
      </c>
      <c r="AY175" s="174" t="s">
        <v>134</v>
      </c>
    </row>
    <row r="176" s="12" customFormat="1">
      <c r="B176" s="180"/>
      <c r="D176" s="173" t="s">
        <v>145</v>
      </c>
      <c r="E176" s="181" t="s">
        <v>1</v>
      </c>
      <c r="F176" s="182" t="s">
        <v>243</v>
      </c>
      <c r="H176" s="183">
        <v>33.75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145</v>
      </c>
      <c r="AU176" s="181" t="s">
        <v>143</v>
      </c>
      <c r="AV176" s="12" t="s">
        <v>143</v>
      </c>
      <c r="AW176" s="12" t="s">
        <v>36</v>
      </c>
      <c r="AX176" s="12" t="s">
        <v>74</v>
      </c>
      <c r="AY176" s="181" t="s">
        <v>134</v>
      </c>
    </row>
    <row r="177" s="11" customFormat="1">
      <c r="B177" s="172"/>
      <c r="D177" s="173" t="s">
        <v>145</v>
      </c>
      <c r="E177" s="174" t="s">
        <v>1</v>
      </c>
      <c r="F177" s="175" t="s">
        <v>244</v>
      </c>
      <c r="H177" s="174" t="s">
        <v>1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4" t="s">
        <v>145</v>
      </c>
      <c r="AU177" s="174" t="s">
        <v>143</v>
      </c>
      <c r="AV177" s="11" t="s">
        <v>82</v>
      </c>
      <c r="AW177" s="11" t="s">
        <v>36</v>
      </c>
      <c r="AX177" s="11" t="s">
        <v>74</v>
      </c>
      <c r="AY177" s="174" t="s">
        <v>134</v>
      </c>
    </row>
    <row r="178" s="12" customFormat="1">
      <c r="B178" s="180"/>
      <c r="D178" s="173" t="s">
        <v>145</v>
      </c>
      <c r="E178" s="181" t="s">
        <v>1</v>
      </c>
      <c r="F178" s="182" t="s">
        <v>245</v>
      </c>
      <c r="H178" s="183">
        <v>23.023</v>
      </c>
      <c r="I178" s="184"/>
      <c r="L178" s="180"/>
      <c r="M178" s="185"/>
      <c r="N178" s="186"/>
      <c r="O178" s="186"/>
      <c r="P178" s="186"/>
      <c r="Q178" s="186"/>
      <c r="R178" s="186"/>
      <c r="S178" s="186"/>
      <c r="T178" s="187"/>
      <c r="AT178" s="181" t="s">
        <v>145</v>
      </c>
      <c r="AU178" s="181" t="s">
        <v>143</v>
      </c>
      <c r="AV178" s="12" t="s">
        <v>143</v>
      </c>
      <c r="AW178" s="12" t="s">
        <v>36</v>
      </c>
      <c r="AX178" s="12" t="s">
        <v>74</v>
      </c>
      <c r="AY178" s="181" t="s">
        <v>134</v>
      </c>
    </row>
    <row r="179" s="11" customFormat="1">
      <c r="B179" s="172"/>
      <c r="D179" s="173" t="s">
        <v>145</v>
      </c>
      <c r="E179" s="174" t="s">
        <v>1</v>
      </c>
      <c r="F179" s="175" t="s">
        <v>246</v>
      </c>
      <c r="H179" s="174" t="s">
        <v>1</v>
      </c>
      <c r="I179" s="176"/>
      <c r="L179" s="172"/>
      <c r="M179" s="177"/>
      <c r="N179" s="178"/>
      <c r="O179" s="178"/>
      <c r="P179" s="178"/>
      <c r="Q179" s="178"/>
      <c r="R179" s="178"/>
      <c r="S179" s="178"/>
      <c r="T179" s="179"/>
      <c r="AT179" s="174" t="s">
        <v>145</v>
      </c>
      <c r="AU179" s="174" t="s">
        <v>143</v>
      </c>
      <c r="AV179" s="11" t="s">
        <v>82</v>
      </c>
      <c r="AW179" s="11" t="s">
        <v>36</v>
      </c>
      <c r="AX179" s="11" t="s">
        <v>74</v>
      </c>
      <c r="AY179" s="174" t="s">
        <v>134</v>
      </c>
    </row>
    <row r="180" s="12" customFormat="1">
      <c r="B180" s="180"/>
      <c r="D180" s="173" t="s">
        <v>145</v>
      </c>
      <c r="E180" s="181" t="s">
        <v>1</v>
      </c>
      <c r="F180" s="182" t="s">
        <v>247</v>
      </c>
      <c r="H180" s="183">
        <v>47.234999999999999</v>
      </c>
      <c r="I180" s="184"/>
      <c r="L180" s="180"/>
      <c r="M180" s="185"/>
      <c r="N180" s="186"/>
      <c r="O180" s="186"/>
      <c r="P180" s="186"/>
      <c r="Q180" s="186"/>
      <c r="R180" s="186"/>
      <c r="S180" s="186"/>
      <c r="T180" s="187"/>
      <c r="AT180" s="181" t="s">
        <v>145</v>
      </c>
      <c r="AU180" s="181" t="s">
        <v>143</v>
      </c>
      <c r="AV180" s="12" t="s">
        <v>143</v>
      </c>
      <c r="AW180" s="12" t="s">
        <v>36</v>
      </c>
      <c r="AX180" s="12" t="s">
        <v>74</v>
      </c>
      <c r="AY180" s="181" t="s">
        <v>134</v>
      </c>
    </row>
    <row r="181" s="11" customFormat="1">
      <c r="B181" s="172"/>
      <c r="D181" s="173" t="s">
        <v>145</v>
      </c>
      <c r="E181" s="174" t="s">
        <v>1</v>
      </c>
      <c r="F181" s="175" t="s">
        <v>234</v>
      </c>
      <c r="H181" s="174" t="s">
        <v>1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4" t="s">
        <v>145</v>
      </c>
      <c r="AU181" s="174" t="s">
        <v>143</v>
      </c>
      <c r="AV181" s="11" t="s">
        <v>82</v>
      </c>
      <c r="AW181" s="11" t="s">
        <v>36</v>
      </c>
      <c r="AX181" s="11" t="s">
        <v>74</v>
      </c>
      <c r="AY181" s="174" t="s">
        <v>134</v>
      </c>
    </row>
    <row r="182" s="12" customFormat="1">
      <c r="B182" s="180"/>
      <c r="D182" s="173" t="s">
        <v>145</v>
      </c>
      <c r="E182" s="181" t="s">
        <v>1</v>
      </c>
      <c r="F182" s="182" t="s">
        <v>235</v>
      </c>
      <c r="H182" s="183">
        <v>-18.032</v>
      </c>
      <c r="I182" s="184"/>
      <c r="L182" s="180"/>
      <c r="M182" s="185"/>
      <c r="N182" s="186"/>
      <c r="O182" s="186"/>
      <c r="P182" s="186"/>
      <c r="Q182" s="186"/>
      <c r="R182" s="186"/>
      <c r="S182" s="186"/>
      <c r="T182" s="187"/>
      <c r="AT182" s="181" t="s">
        <v>145</v>
      </c>
      <c r="AU182" s="181" t="s">
        <v>143</v>
      </c>
      <c r="AV182" s="12" t="s">
        <v>143</v>
      </c>
      <c r="AW182" s="12" t="s">
        <v>36</v>
      </c>
      <c r="AX182" s="12" t="s">
        <v>74</v>
      </c>
      <c r="AY182" s="181" t="s">
        <v>134</v>
      </c>
    </row>
    <row r="183" s="13" customFormat="1">
      <c r="B183" s="188"/>
      <c r="D183" s="173" t="s">
        <v>145</v>
      </c>
      <c r="E183" s="189" t="s">
        <v>1</v>
      </c>
      <c r="F183" s="190" t="s">
        <v>168</v>
      </c>
      <c r="H183" s="191">
        <v>85.975999999999999</v>
      </c>
      <c r="I183" s="192"/>
      <c r="L183" s="188"/>
      <c r="M183" s="193"/>
      <c r="N183" s="194"/>
      <c r="O183" s="194"/>
      <c r="P183" s="194"/>
      <c r="Q183" s="194"/>
      <c r="R183" s="194"/>
      <c r="S183" s="194"/>
      <c r="T183" s="195"/>
      <c r="AT183" s="189" t="s">
        <v>145</v>
      </c>
      <c r="AU183" s="189" t="s">
        <v>143</v>
      </c>
      <c r="AV183" s="13" t="s">
        <v>142</v>
      </c>
      <c r="AW183" s="13" t="s">
        <v>36</v>
      </c>
      <c r="AX183" s="13" t="s">
        <v>82</v>
      </c>
      <c r="AY183" s="189" t="s">
        <v>134</v>
      </c>
    </row>
    <row r="184" s="1" customFormat="1" ht="16.5" customHeight="1">
      <c r="B184" s="159"/>
      <c r="C184" s="160" t="s">
        <v>248</v>
      </c>
      <c r="D184" s="160" t="s">
        <v>137</v>
      </c>
      <c r="E184" s="161" t="s">
        <v>249</v>
      </c>
      <c r="F184" s="162" t="s">
        <v>250</v>
      </c>
      <c r="G184" s="163" t="s">
        <v>157</v>
      </c>
      <c r="H184" s="164">
        <v>31</v>
      </c>
      <c r="I184" s="165"/>
      <c r="J184" s="166">
        <f>ROUND(I184*H184,2)</f>
        <v>0</v>
      </c>
      <c r="K184" s="162" t="s">
        <v>141</v>
      </c>
      <c r="L184" s="34"/>
      <c r="M184" s="167" t="s">
        <v>1</v>
      </c>
      <c r="N184" s="168" t="s">
        <v>46</v>
      </c>
      <c r="O184" s="64"/>
      <c r="P184" s="169">
        <f>O184*H184</f>
        <v>0</v>
      </c>
      <c r="Q184" s="169">
        <v>0.0015</v>
      </c>
      <c r="R184" s="169">
        <f>Q184*H184</f>
        <v>0.0465</v>
      </c>
      <c r="S184" s="169">
        <v>0</v>
      </c>
      <c r="T184" s="170">
        <f>S184*H184</f>
        <v>0</v>
      </c>
      <c r="AR184" s="16" t="s">
        <v>142</v>
      </c>
      <c r="AT184" s="16" t="s">
        <v>137</v>
      </c>
      <c r="AU184" s="16" t="s">
        <v>143</v>
      </c>
      <c r="AY184" s="16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6" t="s">
        <v>143</v>
      </c>
      <c r="BK184" s="171">
        <f>ROUND(I184*H184,2)</f>
        <v>0</v>
      </c>
      <c r="BL184" s="16" t="s">
        <v>142</v>
      </c>
      <c r="BM184" s="16" t="s">
        <v>251</v>
      </c>
    </row>
    <row r="185" s="1" customFormat="1" ht="16.5" customHeight="1">
      <c r="B185" s="159"/>
      <c r="C185" s="160" t="s">
        <v>252</v>
      </c>
      <c r="D185" s="160" t="s">
        <v>137</v>
      </c>
      <c r="E185" s="161" t="s">
        <v>253</v>
      </c>
      <c r="F185" s="162" t="s">
        <v>254</v>
      </c>
      <c r="G185" s="163" t="s">
        <v>164</v>
      </c>
      <c r="H185" s="164">
        <v>5.2000000000000002</v>
      </c>
      <c r="I185" s="165"/>
      <c r="J185" s="166">
        <f>ROUND(I185*H185,2)</f>
        <v>0</v>
      </c>
      <c r="K185" s="162" t="s">
        <v>141</v>
      </c>
      <c r="L185" s="34"/>
      <c r="M185" s="167" t="s">
        <v>1</v>
      </c>
      <c r="N185" s="168" t="s">
        <v>46</v>
      </c>
      <c r="O185" s="64"/>
      <c r="P185" s="169">
        <f>O185*H185</f>
        <v>0</v>
      </c>
      <c r="Q185" s="169">
        <v>0.105</v>
      </c>
      <c r="R185" s="169">
        <f>Q185*H185</f>
        <v>0.54600000000000004</v>
      </c>
      <c r="S185" s="169">
        <v>0</v>
      </c>
      <c r="T185" s="170">
        <f>S185*H185</f>
        <v>0</v>
      </c>
      <c r="AR185" s="16" t="s">
        <v>142</v>
      </c>
      <c r="AT185" s="16" t="s">
        <v>137</v>
      </c>
      <c r="AU185" s="16" t="s">
        <v>143</v>
      </c>
      <c r="AY185" s="16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6" t="s">
        <v>143</v>
      </c>
      <c r="BK185" s="171">
        <f>ROUND(I185*H185,2)</f>
        <v>0</v>
      </c>
      <c r="BL185" s="16" t="s">
        <v>142</v>
      </c>
      <c r="BM185" s="16" t="s">
        <v>255</v>
      </c>
    </row>
    <row r="186" s="1" customFormat="1" ht="16.5" customHeight="1">
      <c r="B186" s="159"/>
      <c r="C186" s="160" t="s">
        <v>7</v>
      </c>
      <c r="D186" s="160" t="s">
        <v>137</v>
      </c>
      <c r="E186" s="161" t="s">
        <v>256</v>
      </c>
      <c r="F186" s="162" t="s">
        <v>257</v>
      </c>
      <c r="G186" s="163" t="s">
        <v>164</v>
      </c>
      <c r="H186" s="164">
        <v>5.2000000000000002</v>
      </c>
      <c r="I186" s="165"/>
      <c r="J186" s="166">
        <f>ROUND(I186*H186,2)</f>
        <v>0</v>
      </c>
      <c r="K186" s="162" t="s">
        <v>141</v>
      </c>
      <c r="L186" s="34"/>
      <c r="M186" s="167" t="s">
        <v>1</v>
      </c>
      <c r="N186" s="168" t="s">
        <v>46</v>
      </c>
      <c r="O186" s="64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AR186" s="16" t="s">
        <v>142</v>
      </c>
      <c r="AT186" s="16" t="s">
        <v>137</v>
      </c>
      <c r="AU186" s="16" t="s">
        <v>143</v>
      </c>
      <c r="AY186" s="16" t="s">
        <v>134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143</v>
      </c>
      <c r="BK186" s="171">
        <f>ROUND(I186*H186,2)</f>
        <v>0</v>
      </c>
      <c r="BL186" s="16" t="s">
        <v>142</v>
      </c>
      <c r="BM186" s="16" t="s">
        <v>258</v>
      </c>
    </row>
    <row r="187" s="1" customFormat="1" ht="16.5" customHeight="1">
      <c r="B187" s="159"/>
      <c r="C187" s="160" t="s">
        <v>259</v>
      </c>
      <c r="D187" s="160" t="s">
        <v>137</v>
      </c>
      <c r="E187" s="161" t="s">
        <v>260</v>
      </c>
      <c r="F187" s="162" t="s">
        <v>261</v>
      </c>
      <c r="G187" s="163" t="s">
        <v>150</v>
      </c>
      <c r="H187" s="164">
        <v>1</v>
      </c>
      <c r="I187" s="165"/>
      <c r="J187" s="166">
        <f>ROUND(I187*H187,2)</f>
        <v>0</v>
      </c>
      <c r="K187" s="162" t="s">
        <v>141</v>
      </c>
      <c r="L187" s="34"/>
      <c r="M187" s="167" t="s">
        <v>1</v>
      </c>
      <c r="N187" s="168" t="s">
        <v>46</v>
      </c>
      <c r="O187" s="64"/>
      <c r="P187" s="169">
        <f>O187*H187</f>
        <v>0</v>
      </c>
      <c r="Q187" s="169">
        <v>0.44169999999999998</v>
      </c>
      <c r="R187" s="169">
        <f>Q187*H187</f>
        <v>0.44169999999999998</v>
      </c>
      <c r="S187" s="169">
        <v>0</v>
      </c>
      <c r="T187" s="170">
        <f>S187*H187</f>
        <v>0</v>
      </c>
      <c r="AR187" s="16" t="s">
        <v>142</v>
      </c>
      <c r="AT187" s="16" t="s">
        <v>137</v>
      </c>
      <c r="AU187" s="16" t="s">
        <v>143</v>
      </c>
      <c r="AY187" s="16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6" t="s">
        <v>143</v>
      </c>
      <c r="BK187" s="171">
        <f>ROUND(I187*H187,2)</f>
        <v>0</v>
      </c>
      <c r="BL187" s="16" t="s">
        <v>142</v>
      </c>
      <c r="BM187" s="16" t="s">
        <v>262</v>
      </c>
    </row>
    <row r="188" s="1" customFormat="1" ht="16.5" customHeight="1">
      <c r="B188" s="159"/>
      <c r="C188" s="160" t="s">
        <v>263</v>
      </c>
      <c r="D188" s="160" t="s">
        <v>137</v>
      </c>
      <c r="E188" s="161" t="s">
        <v>264</v>
      </c>
      <c r="F188" s="162" t="s">
        <v>265</v>
      </c>
      <c r="G188" s="163" t="s">
        <v>150</v>
      </c>
      <c r="H188" s="164">
        <v>1</v>
      </c>
      <c r="I188" s="165"/>
      <c r="J188" s="166">
        <f>ROUND(I188*H188,2)</f>
        <v>0</v>
      </c>
      <c r="K188" s="162" t="s">
        <v>141</v>
      </c>
      <c r="L188" s="34"/>
      <c r="M188" s="167" t="s">
        <v>1</v>
      </c>
      <c r="N188" s="168" t="s">
        <v>46</v>
      </c>
      <c r="O188" s="64"/>
      <c r="P188" s="169">
        <f>O188*H188</f>
        <v>0</v>
      </c>
      <c r="Q188" s="169">
        <v>0.053620000000000001</v>
      </c>
      <c r="R188" s="169">
        <f>Q188*H188</f>
        <v>0.053620000000000001</v>
      </c>
      <c r="S188" s="169">
        <v>0</v>
      </c>
      <c r="T188" s="170">
        <f>S188*H188</f>
        <v>0</v>
      </c>
      <c r="AR188" s="16" t="s">
        <v>142</v>
      </c>
      <c r="AT188" s="16" t="s">
        <v>137</v>
      </c>
      <c r="AU188" s="16" t="s">
        <v>143</v>
      </c>
      <c r="AY188" s="16" t="s">
        <v>134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6" t="s">
        <v>143</v>
      </c>
      <c r="BK188" s="171">
        <f>ROUND(I188*H188,2)</f>
        <v>0</v>
      </c>
      <c r="BL188" s="16" t="s">
        <v>142</v>
      </c>
      <c r="BM188" s="16" t="s">
        <v>266</v>
      </c>
    </row>
    <row r="189" s="1" customFormat="1" ht="16.5" customHeight="1">
      <c r="B189" s="159"/>
      <c r="C189" s="196" t="s">
        <v>267</v>
      </c>
      <c r="D189" s="196" t="s">
        <v>268</v>
      </c>
      <c r="E189" s="197" t="s">
        <v>269</v>
      </c>
      <c r="F189" s="198" t="s">
        <v>270</v>
      </c>
      <c r="G189" s="199" t="s">
        <v>150</v>
      </c>
      <c r="H189" s="200">
        <v>1</v>
      </c>
      <c r="I189" s="201"/>
      <c r="J189" s="202">
        <f>ROUND(I189*H189,2)</f>
        <v>0</v>
      </c>
      <c r="K189" s="198" t="s">
        <v>141</v>
      </c>
      <c r="L189" s="203"/>
      <c r="M189" s="204" t="s">
        <v>1</v>
      </c>
      <c r="N189" s="205" t="s">
        <v>46</v>
      </c>
      <c r="O189" s="64"/>
      <c r="P189" s="169">
        <f>O189*H189</f>
        <v>0</v>
      </c>
      <c r="Q189" s="169">
        <v>0.052999999999999998</v>
      </c>
      <c r="R189" s="169">
        <f>Q189*H189</f>
        <v>0.052999999999999998</v>
      </c>
      <c r="S189" s="169">
        <v>0</v>
      </c>
      <c r="T189" s="170">
        <f>S189*H189</f>
        <v>0</v>
      </c>
      <c r="AR189" s="16" t="s">
        <v>188</v>
      </c>
      <c r="AT189" s="16" t="s">
        <v>268</v>
      </c>
      <c r="AU189" s="16" t="s">
        <v>143</v>
      </c>
      <c r="AY189" s="16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6" t="s">
        <v>143</v>
      </c>
      <c r="BK189" s="171">
        <f>ROUND(I189*H189,2)</f>
        <v>0</v>
      </c>
      <c r="BL189" s="16" t="s">
        <v>142</v>
      </c>
      <c r="BM189" s="16" t="s">
        <v>271</v>
      </c>
    </row>
    <row r="190" s="10" customFormat="1" ht="22.8" customHeight="1">
      <c r="B190" s="146"/>
      <c r="D190" s="147" t="s">
        <v>73</v>
      </c>
      <c r="E190" s="157" t="s">
        <v>192</v>
      </c>
      <c r="F190" s="157" t="s">
        <v>272</v>
      </c>
      <c r="I190" s="149"/>
      <c r="J190" s="158">
        <f>BK190</f>
        <v>0</v>
      </c>
      <c r="L190" s="146"/>
      <c r="M190" s="151"/>
      <c r="N190" s="152"/>
      <c r="O190" s="152"/>
      <c r="P190" s="153">
        <f>SUM(P191:P207)</f>
        <v>0</v>
      </c>
      <c r="Q190" s="152"/>
      <c r="R190" s="153">
        <f>SUM(R191:R207)</f>
        <v>0.0015693199999999999</v>
      </c>
      <c r="S190" s="152"/>
      <c r="T190" s="154">
        <f>SUM(T191:T207)</f>
        <v>4.3163050000000007</v>
      </c>
      <c r="AR190" s="147" t="s">
        <v>82</v>
      </c>
      <c r="AT190" s="155" t="s">
        <v>73</v>
      </c>
      <c r="AU190" s="155" t="s">
        <v>82</v>
      </c>
      <c r="AY190" s="147" t="s">
        <v>134</v>
      </c>
      <c r="BK190" s="156">
        <f>SUM(BK191:BK207)</f>
        <v>0</v>
      </c>
    </row>
    <row r="191" s="1" customFormat="1" ht="16.5" customHeight="1">
      <c r="B191" s="159"/>
      <c r="C191" s="160" t="s">
        <v>273</v>
      </c>
      <c r="D191" s="160" t="s">
        <v>137</v>
      </c>
      <c r="E191" s="161" t="s">
        <v>274</v>
      </c>
      <c r="F191" s="162" t="s">
        <v>275</v>
      </c>
      <c r="G191" s="163" t="s">
        <v>164</v>
      </c>
      <c r="H191" s="164">
        <v>35.982999999999997</v>
      </c>
      <c r="I191" s="165"/>
      <c r="J191" s="166">
        <f>ROUND(I191*H191,2)</f>
        <v>0</v>
      </c>
      <c r="K191" s="162" t="s">
        <v>141</v>
      </c>
      <c r="L191" s="34"/>
      <c r="M191" s="167" t="s">
        <v>1</v>
      </c>
      <c r="N191" s="168" t="s">
        <v>46</v>
      </c>
      <c r="O191" s="64"/>
      <c r="P191" s="169">
        <f>O191*H191</f>
        <v>0</v>
      </c>
      <c r="Q191" s="169">
        <v>4.0000000000000003E-05</v>
      </c>
      <c r="R191" s="169">
        <f>Q191*H191</f>
        <v>0.00143932</v>
      </c>
      <c r="S191" s="169">
        <v>0</v>
      </c>
      <c r="T191" s="170">
        <f>S191*H191</f>
        <v>0</v>
      </c>
      <c r="AR191" s="16" t="s">
        <v>142</v>
      </c>
      <c r="AT191" s="16" t="s">
        <v>137</v>
      </c>
      <c r="AU191" s="16" t="s">
        <v>143</v>
      </c>
      <c r="AY191" s="16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6" t="s">
        <v>143</v>
      </c>
      <c r="BK191" s="171">
        <f>ROUND(I191*H191,2)</f>
        <v>0</v>
      </c>
      <c r="BL191" s="16" t="s">
        <v>142</v>
      </c>
      <c r="BM191" s="16" t="s">
        <v>276</v>
      </c>
    </row>
    <row r="192" s="12" customFormat="1">
      <c r="B192" s="180"/>
      <c r="D192" s="173" t="s">
        <v>145</v>
      </c>
      <c r="E192" s="181" t="s">
        <v>1</v>
      </c>
      <c r="F192" s="182" t="s">
        <v>219</v>
      </c>
      <c r="H192" s="183">
        <v>35.982999999999997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145</v>
      </c>
      <c r="AU192" s="181" t="s">
        <v>143</v>
      </c>
      <c r="AV192" s="12" t="s">
        <v>143</v>
      </c>
      <c r="AW192" s="12" t="s">
        <v>36</v>
      </c>
      <c r="AX192" s="12" t="s">
        <v>82</v>
      </c>
      <c r="AY192" s="181" t="s">
        <v>134</v>
      </c>
    </row>
    <row r="193" s="1" customFormat="1" ht="16.5" customHeight="1">
      <c r="B193" s="159"/>
      <c r="C193" s="160" t="s">
        <v>277</v>
      </c>
      <c r="D193" s="160" t="s">
        <v>137</v>
      </c>
      <c r="E193" s="161" t="s">
        <v>278</v>
      </c>
      <c r="F193" s="162" t="s">
        <v>279</v>
      </c>
      <c r="G193" s="163" t="s">
        <v>164</v>
      </c>
      <c r="H193" s="164">
        <v>22.175000000000001</v>
      </c>
      <c r="I193" s="165"/>
      <c r="J193" s="166">
        <f>ROUND(I193*H193,2)</f>
        <v>0</v>
      </c>
      <c r="K193" s="162" t="s">
        <v>141</v>
      </c>
      <c r="L193" s="34"/>
      <c r="M193" s="167" t="s">
        <v>1</v>
      </c>
      <c r="N193" s="168" t="s">
        <v>46</v>
      </c>
      <c r="O193" s="64"/>
      <c r="P193" s="169">
        <f>O193*H193</f>
        <v>0</v>
      </c>
      <c r="Q193" s="169">
        <v>0</v>
      </c>
      <c r="R193" s="169">
        <f>Q193*H193</f>
        <v>0</v>
      </c>
      <c r="S193" s="169">
        <v>0.13100000000000001</v>
      </c>
      <c r="T193" s="170">
        <f>S193*H193</f>
        <v>2.9049250000000004</v>
      </c>
      <c r="AR193" s="16" t="s">
        <v>142</v>
      </c>
      <c r="AT193" s="16" t="s">
        <v>137</v>
      </c>
      <c r="AU193" s="16" t="s">
        <v>143</v>
      </c>
      <c r="AY193" s="16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6" t="s">
        <v>143</v>
      </c>
      <c r="BK193" s="171">
        <f>ROUND(I193*H193,2)</f>
        <v>0</v>
      </c>
      <c r="BL193" s="16" t="s">
        <v>142</v>
      </c>
      <c r="BM193" s="16" t="s">
        <v>280</v>
      </c>
    </row>
    <row r="194" s="11" customFormat="1">
      <c r="B194" s="172"/>
      <c r="D194" s="173" t="s">
        <v>145</v>
      </c>
      <c r="E194" s="174" t="s">
        <v>1</v>
      </c>
      <c r="F194" s="175" t="s">
        <v>281</v>
      </c>
      <c r="H194" s="174" t="s">
        <v>1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4" t="s">
        <v>145</v>
      </c>
      <c r="AU194" s="174" t="s">
        <v>143</v>
      </c>
      <c r="AV194" s="11" t="s">
        <v>82</v>
      </c>
      <c r="AW194" s="11" t="s">
        <v>36</v>
      </c>
      <c r="AX194" s="11" t="s">
        <v>74</v>
      </c>
      <c r="AY194" s="174" t="s">
        <v>134</v>
      </c>
    </row>
    <row r="195" s="12" customFormat="1">
      <c r="B195" s="180"/>
      <c r="D195" s="173" t="s">
        <v>145</v>
      </c>
      <c r="E195" s="181" t="s">
        <v>1</v>
      </c>
      <c r="F195" s="182" t="s">
        <v>282</v>
      </c>
      <c r="H195" s="183">
        <v>22.175000000000001</v>
      </c>
      <c r="I195" s="184"/>
      <c r="L195" s="180"/>
      <c r="M195" s="185"/>
      <c r="N195" s="186"/>
      <c r="O195" s="186"/>
      <c r="P195" s="186"/>
      <c r="Q195" s="186"/>
      <c r="R195" s="186"/>
      <c r="S195" s="186"/>
      <c r="T195" s="187"/>
      <c r="AT195" s="181" t="s">
        <v>145</v>
      </c>
      <c r="AU195" s="181" t="s">
        <v>143</v>
      </c>
      <c r="AV195" s="12" t="s">
        <v>143</v>
      </c>
      <c r="AW195" s="12" t="s">
        <v>36</v>
      </c>
      <c r="AX195" s="12" t="s">
        <v>74</v>
      </c>
      <c r="AY195" s="181" t="s">
        <v>134</v>
      </c>
    </row>
    <row r="196" s="13" customFormat="1">
      <c r="B196" s="188"/>
      <c r="D196" s="173" t="s">
        <v>145</v>
      </c>
      <c r="E196" s="189" t="s">
        <v>1</v>
      </c>
      <c r="F196" s="190" t="s">
        <v>168</v>
      </c>
      <c r="H196" s="191">
        <v>22.175000000000001</v>
      </c>
      <c r="I196" s="192"/>
      <c r="L196" s="188"/>
      <c r="M196" s="193"/>
      <c r="N196" s="194"/>
      <c r="O196" s="194"/>
      <c r="P196" s="194"/>
      <c r="Q196" s="194"/>
      <c r="R196" s="194"/>
      <c r="S196" s="194"/>
      <c r="T196" s="195"/>
      <c r="AT196" s="189" t="s">
        <v>145</v>
      </c>
      <c r="AU196" s="189" t="s">
        <v>143</v>
      </c>
      <c r="AV196" s="13" t="s">
        <v>142</v>
      </c>
      <c r="AW196" s="13" t="s">
        <v>36</v>
      </c>
      <c r="AX196" s="13" t="s">
        <v>82</v>
      </c>
      <c r="AY196" s="189" t="s">
        <v>134</v>
      </c>
    </row>
    <row r="197" s="1" customFormat="1" ht="16.5" customHeight="1">
      <c r="B197" s="159"/>
      <c r="C197" s="160" t="s">
        <v>283</v>
      </c>
      <c r="D197" s="160" t="s">
        <v>137</v>
      </c>
      <c r="E197" s="161" t="s">
        <v>284</v>
      </c>
      <c r="F197" s="162" t="s">
        <v>285</v>
      </c>
      <c r="G197" s="163" t="s">
        <v>164</v>
      </c>
      <c r="H197" s="164">
        <v>5.0599999999999996</v>
      </c>
      <c r="I197" s="165"/>
      <c r="J197" s="166">
        <f>ROUND(I197*H197,2)</f>
        <v>0</v>
      </c>
      <c r="K197" s="162" t="s">
        <v>286</v>
      </c>
      <c r="L197" s="34"/>
      <c r="M197" s="167" t="s">
        <v>1</v>
      </c>
      <c r="N197" s="168" t="s">
        <v>46</v>
      </c>
      <c r="O197" s="64"/>
      <c r="P197" s="169">
        <f>O197*H197</f>
        <v>0</v>
      </c>
      <c r="Q197" s="169">
        <v>0</v>
      </c>
      <c r="R197" s="169">
        <f>Q197*H197</f>
        <v>0</v>
      </c>
      <c r="S197" s="169">
        <v>0.10000000000000001</v>
      </c>
      <c r="T197" s="170">
        <f>S197*H197</f>
        <v>0.50600000000000001</v>
      </c>
      <c r="AR197" s="16" t="s">
        <v>142</v>
      </c>
      <c r="AT197" s="16" t="s">
        <v>137</v>
      </c>
      <c r="AU197" s="16" t="s">
        <v>143</v>
      </c>
      <c r="AY197" s="16" t="s">
        <v>134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6" t="s">
        <v>143</v>
      </c>
      <c r="BK197" s="171">
        <f>ROUND(I197*H197,2)</f>
        <v>0</v>
      </c>
      <c r="BL197" s="16" t="s">
        <v>142</v>
      </c>
      <c r="BM197" s="16" t="s">
        <v>287</v>
      </c>
    </row>
    <row r="198" s="12" customFormat="1">
      <c r="B198" s="180"/>
      <c r="D198" s="173" t="s">
        <v>145</v>
      </c>
      <c r="E198" s="181" t="s">
        <v>1</v>
      </c>
      <c r="F198" s="182" t="s">
        <v>288</v>
      </c>
      <c r="H198" s="183">
        <v>5.0599999999999996</v>
      </c>
      <c r="I198" s="184"/>
      <c r="L198" s="180"/>
      <c r="M198" s="185"/>
      <c r="N198" s="186"/>
      <c r="O198" s="186"/>
      <c r="P198" s="186"/>
      <c r="Q198" s="186"/>
      <c r="R198" s="186"/>
      <c r="S198" s="186"/>
      <c r="T198" s="187"/>
      <c r="AT198" s="181" t="s">
        <v>145</v>
      </c>
      <c r="AU198" s="181" t="s">
        <v>143</v>
      </c>
      <c r="AV198" s="12" t="s">
        <v>143</v>
      </c>
      <c r="AW198" s="12" t="s">
        <v>36</v>
      </c>
      <c r="AX198" s="12" t="s">
        <v>82</v>
      </c>
      <c r="AY198" s="181" t="s">
        <v>134</v>
      </c>
    </row>
    <row r="199" s="1" customFormat="1" ht="16.5" customHeight="1">
      <c r="B199" s="159"/>
      <c r="C199" s="160" t="s">
        <v>289</v>
      </c>
      <c r="D199" s="160" t="s">
        <v>137</v>
      </c>
      <c r="E199" s="161" t="s">
        <v>290</v>
      </c>
      <c r="F199" s="162" t="s">
        <v>291</v>
      </c>
      <c r="G199" s="163" t="s">
        <v>164</v>
      </c>
      <c r="H199" s="164">
        <v>5.282</v>
      </c>
      <c r="I199" s="165"/>
      <c r="J199" s="166">
        <f>ROUND(I199*H199,2)</f>
        <v>0</v>
      </c>
      <c r="K199" s="162" t="s">
        <v>141</v>
      </c>
      <c r="L199" s="34"/>
      <c r="M199" s="167" t="s">
        <v>1</v>
      </c>
      <c r="N199" s="168" t="s">
        <v>46</v>
      </c>
      <c r="O199" s="64"/>
      <c r="P199" s="169">
        <f>O199*H199</f>
        <v>0</v>
      </c>
      <c r="Q199" s="169">
        <v>0</v>
      </c>
      <c r="R199" s="169">
        <f>Q199*H199</f>
        <v>0</v>
      </c>
      <c r="S199" s="169">
        <v>0.089999999999999997</v>
      </c>
      <c r="T199" s="170">
        <f>S199*H199</f>
        <v>0.47537999999999997</v>
      </c>
      <c r="AR199" s="16" t="s">
        <v>142</v>
      </c>
      <c r="AT199" s="16" t="s">
        <v>137</v>
      </c>
      <c r="AU199" s="16" t="s">
        <v>143</v>
      </c>
      <c r="AY199" s="16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6" t="s">
        <v>143</v>
      </c>
      <c r="BK199" s="171">
        <f>ROUND(I199*H199,2)</f>
        <v>0</v>
      </c>
      <c r="BL199" s="16" t="s">
        <v>142</v>
      </c>
      <c r="BM199" s="16" t="s">
        <v>292</v>
      </c>
    </row>
    <row r="200" s="12" customFormat="1">
      <c r="B200" s="180"/>
      <c r="D200" s="173" t="s">
        <v>145</v>
      </c>
      <c r="E200" s="181" t="s">
        <v>1</v>
      </c>
      <c r="F200" s="182" t="s">
        <v>293</v>
      </c>
      <c r="H200" s="183">
        <v>5.282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145</v>
      </c>
      <c r="AU200" s="181" t="s">
        <v>143</v>
      </c>
      <c r="AV200" s="12" t="s">
        <v>143</v>
      </c>
      <c r="AW200" s="12" t="s">
        <v>36</v>
      </c>
      <c r="AX200" s="12" t="s">
        <v>74</v>
      </c>
      <c r="AY200" s="181" t="s">
        <v>134</v>
      </c>
    </row>
    <row r="201" s="13" customFormat="1">
      <c r="B201" s="188"/>
      <c r="D201" s="173" t="s">
        <v>145</v>
      </c>
      <c r="E201" s="189" t="s">
        <v>1</v>
      </c>
      <c r="F201" s="190" t="s">
        <v>168</v>
      </c>
      <c r="H201" s="191">
        <v>5.282</v>
      </c>
      <c r="I201" s="192"/>
      <c r="L201" s="188"/>
      <c r="M201" s="193"/>
      <c r="N201" s="194"/>
      <c r="O201" s="194"/>
      <c r="P201" s="194"/>
      <c r="Q201" s="194"/>
      <c r="R201" s="194"/>
      <c r="S201" s="194"/>
      <c r="T201" s="195"/>
      <c r="AT201" s="189" t="s">
        <v>145</v>
      </c>
      <c r="AU201" s="189" t="s">
        <v>143</v>
      </c>
      <c r="AV201" s="13" t="s">
        <v>142</v>
      </c>
      <c r="AW201" s="13" t="s">
        <v>36</v>
      </c>
      <c r="AX201" s="13" t="s">
        <v>82</v>
      </c>
      <c r="AY201" s="189" t="s">
        <v>134</v>
      </c>
    </row>
    <row r="202" s="1" customFormat="1" ht="16.5" customHeight="1">
      <c r="B202" s="159"/>
      <c r="C202" s="160" t="s">
        <v>294</v>
      </c>
      <c r="D202" s="160" t="s">
        <v>137</v>
      </c>
      <c r="E202" s="161" t="s">
        <v>295</v>
      </c>
      <c r="F202" s="162" t="s">
        <v>296</v>
      </c>
      <c r="G202" s="163" t="s">
        <v>164</v>
      </c>
      <c r="H202" s="164">
        <v>5</v>
      </c>
      <c r="I202" s="165"/>
      <c r="J202" s="166">
        <f>ROUND(I202*H202,2)</f>
        <v>0</v>
      </c>
      <c r="K202" s="162" t="s">
        <v>141</v>
      </c>
      <c r="L202" s="34"/>
      <c r="M202" s="167" t="s">
        <v>1</v>
      </c>
      <c r="N202" s="168" t="s">
        <v>46</v>
      </c>
      <c r="O202" s="64"/>
      <c r="P202" s="169">
        <f>O202*H202</f>
        <v>0</v>
      </c>
      <c r="Q202" s="169">
        <v>0</v>
      </c>
      <c r="R202" s="169">
        <f>Q202*H202</f>
        <v>0</v>
      </c>
      <c r="S202" s="169">
        <v>0.075999999999999998</v>
      </c>
      <c r="T202" s="170">
        <f>S202*H202</f>
        <v>0.38</v>
      </c>
      <c r="AR202" s="16" t="s">
        <v>142</v>
      </c>
      <c r="AT202" s="16" t="s">
        <v>137</v>
      </c>
      <c r="AU202" s="16" t="s">
        <v>143</v>
      </c>
      <c r="AY202" s="16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143</v>
      </c>
      <c r="BK202" s="171">
        <f>ROUND(I202*H202,2)</f>
        <v>0</v>
      </c>
      <c r="BL202" s="16" t="s">
        <v>142</v>
      </c>
      <c r="BM202" s="16" t="s">
        <v>297</v>
      </c>
    </row>
    <row r="203" s="1" customFormat="1" ht="16.5" customHeight="1">
      <c r="B203" s="159"/>
      <c r="C203" s="160" t="s">
        <v>298</v>
      </c>
      <c r="D203" s="160" t="s">
        <v>137</v>
      </c>
      <c r="E203" s="161" t="s">
        <v>299</v>
      </c>
      <c r="F203" s="162" t="s">
        <v>300</v>
      </c>
      <c r="G203" s="163" t="s">
        <v>301</v>
      </c>
      <c r="H203" s="164">
        <v>1</v>
      </c>
      <c r="I203" s="165"/>
      <c r="J203" s="166">
        <f>ROUND(I203*H203,2)</f>
        <v>0</v>
      </c>
      <c r="K203" s="162" t="s">
        <v>1</v>
      </c>
      <c r="L203" s="34"/>
      <c r="M203" s="167" t="s">
        <v>1</v>
      </c>
      <c r="N203" s="168" t="s">
        <v>46</v>
      </c>
      <c r="O203" s="64"/>
      <c r="P203" s="169">
        <f>O203*H203</f>
        <v>0</v>
      </c>
      <c r="Q203" s="169">
        <v>0</v>
      </c>
      <c r="R203" s="169">
        <f>Q203*H203</f>
        <v>0</v>
      </c>
      <c r="S203" s="169">
        <v>0.012999999999999999</v>
      </c>
      <c r="T203" s="170">
        <f>S203*H203</f>
        <v>0.012999999999999999</v>
      </c>
      <c r="AR203" s="16" t="s">
        <v>142</v>
      </c>
      <c r="AT203" s="16" t="s">
        <v>137</v>
      </c>
      <c r="AU203" s="16" t="s">
        <v>143</v>
      </c>
      <c r="AY203" s="16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6" t="s">
        <v>143</v>
      </c>
      <c r="BK203" s="171">
        <f>ROUND(I203*H203,2)</f>
        <v>0</v>
      </c>
      <c r="BL203" s="16" t="s">
        <v>142</v>
      </c>
      <c r="BM203" s="16" t="s">
        <v>302</v>
      </c>
    </row>
    <row r="204" s="1" customFormat="1" ht="16.5" customHeight="1">
      <c r="B204" s="159"/>
      <c r="C204" s="160" t="s">
        <v>303</v>
      </c>
      <c r="D204" s="160" t="s">
        <v>137</v>
      </c>
      <c r="E204" s="161" t="s">
        <v>304</v>
      </c>
      <c r="F204" s="162" t="s">
        <v>305</v>
      </c>
      <c r="G204" s="163" t="s">
        <v>301</v>
      </c>
      <c r="H204" s="164">
        <v>1</v>
      </c>
      <c r="I204" s="165"/>
      <c r="J204" s="166">
        <f>ROUND(I204*H204,2)</f>
        <v>0</v>
      </c>
      <c r="K204" s="162" t="s">
        <v>1</v>
      </c>
      <c r="L204" s="34"/>
      <c r="M204" s="167" t="s">
        <v>1</v>
      </c>
      <c r="N204" s="168" t="s">
        <v>46</v>
      </c>
      <c r="O204" s="64"/>
      <c r="P204" s="169">
        <f>O204*H204</f>
        <v>0</v>
      </c>
      <c r="Q204" s="169">
        <v>0</v>
      </c>
      <c r="R204" s="169">
        <f>Q204*H204</f>
        <v>0</v>
      </c>
      <c r="S204" s="169">
        <v>0.036999999999999998</v>
      </c>
      <c r="T204" s="170">
        <f>S204*H204</f>
        <v>0.036999999999999998</v>
      </c>
      <c r="AR204" s="16" t="s">
        <v>142</v>
      </c>
      <c r="AT204" s="16" t="s">
        <v>137</v>
      </c>
      <c r="AU204" s="16" t="s">
        <v>143</v>
      </c>
      <c r="AY204" s="16" t="s">
        <v>134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6" t="s">
        <v>143</v>
      </c>
      <c r="BK204" s="171">
        <f>ROUND(I204*H204,2)</f>
        <v>0</v>
      </c>
      <c r="BL204" s="16" t="s">
        <v>142</v>
      </c>
      <c r="BM204" s="16" t="s">
        <v>306</v>
      </c>
    </row>
    <row r="205" s="1" customFormat="1" ht="16.5" customHeight="1">
      <c r="B205" s="159"/>
      <c r="C205" s="160" t="s">
        <v>307</v>
      </c>
      <c r="D205" s="160" t="s">
        <v>137</v>
      </c>
      <c r="E205" s="161" t="s">
        <v>308</v>
      </c>
      <c r="F205" s="162" t="s">
        <v>309</v>
      </c>
      <c r="G205" s="163" t="s">
        <v>157</v>
      </c>
      <c r="H205" s="164">
        <v>0.20000000000000001</v>
      </c>
      <c r="I205" s="165"/>
      <c r="J205" s="166">
        <f>ROUND(I205*H205,2)</f>
        <v>0</v>
      </c>
      <c r="K205" s="162" t="s">
        <v>1</v>
      </c>
      <c r="L205" s="34"/>
      <c r="M205" s="167" t="s">
        <v>1</v>
      </c>
      <c r="N205" s="168" t="s">
        <v>46</v>
      </c>
      <c r="O205" s="64"/>
      <c r="P205" s="169">
        <f>O205*H205</f>
        <v>0</v>
      </c>
      <c r="Q205" s="169">
        <v>0.00064999999999999997</v>
      </c>
      <c r="R205" s="169">
        <f>Q205*H205</f>
        <v>0.00012999999999999999</v>
      </c>
      <c r="S205" s="169">
        <v>0</v>
      </c>
      <c r="T205" s="170">
        <f>S205*H205</f>
        <v>0</v>
      </c>
      <c r="AR205" s="16" t="s">
        <v>142</v>
      </c>
      <c r="AT205" s="16" t="s">
        <v>137</v>
      </c>
      <c r="AU205" s="16" t="s">
        <v>143</v>
      </c>
      <c r="AY205" s="16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6" t="s">
        <v>143</v>
      </c>
      <c r="BK205" s="171">
        <f>ROUND(I205*H205,2)</f>
        <v>0</v>
      </c>
      <c r="BL205" s="16" t="s">
        <v>142</v>
      </c>
      <c r="BM205" s="16" t="s">
        <v>310</v>
      </c>
    </row>
    <row r="206" s="11" customFormat="1">
      <c r="B206" s="172"/>
      <c r="D206" s="173" t="s">
        <v>145</v>
      </c>
      <c r="E206" s="174" t="s">
        <v>1</v>
      </c>
      <c r="F206" s="175" t="s">
        <v>311</v>
      </c>
      <c r="H206" s="174" t="s">
        <v>1</v>
      </c>
      <c r="I206" s="176"/>
      <c r="L206" s="172"/>
      <c r="M206" s="177"/>
      <c r="N206" s="178"/>
      <c r="O206" s="178"/>
      <c r="P206" s="178"/>
      <c r="Q206" s="178"/>
      <c r="R206" s="178"/>
      <c r="S206" s="178"/>
      <c r="T206" s="179"/>
      <c r="AT206" s="174" t="s">
        <v>145</v>
      </c>
      <c r="AU206" s="174" t="s">
        <v>143</v>
      </c>
      <c r="AV206" s="11" t="s">
        <v>82</v>
      </c>
      <c r="AW206" s="11" t="s">
        <v>36</v>
      </c>
      <c r="AX206" s="11" t="s">
        <v>74</v>
      </c>
      <c r="AY206" s="174" t="s">
        <v>134</v>
      </c>
    </row>
    <row r="207" s="12" customFormat="1">
      <c r="B207" s="180"/>
      <c r="D207" s="173" t="s">
        <v>145</v>
      </c>
      <c r="E207" s="181" t="s">
        <v>1</v>
      </c>
      <c r="F207" s="182" t="s">
        <v>312</v>
      </c>
      <c r="H207" s="183">
        <v>0.20000000000000001</v>
      </c>
      <c r="I207" s="184"/>
      <c r="L207" s="180"/>
      <c r="M207" s="185"/>
      <c r="N207" s="186"/>
      <c r="O207" s="186"/>
      <c r="P207" s="186"/>
      <c r="Q207" s="186"/>
      <c r="R207" s="186"/>
      <c r="S207" s="186"/>
      <c r="T207" s="187"/>
      <c r="AT207" s="181" t="s">
        <v>145</v>
      </c>
      <c r="AU207" s="181" t="s">
        <v>143</v>
      </c>
      <c r="AV207" s="12" t="s">
        <v>143</v>
      </c>
      <c r="AW207" s="12" t="s">
        <v>36</v>
      </c>
      <c r="AX207" s="12" t="s">
        <v>82</v>
      </c>
      <c r="AY207" s="181" t="s">
        <v>134</v>
      </c>
    </row>
    <row r="208" s="10" customFormat="1" ht="22.8" customHeight="1">
      <c r="B208" s="146"/>
      <c r="D208" s="147" t="s">
        <v>73</v>
      </c>
      <c r="E208" s="157" t="s">
        <v>313</v>
      </c>
      <c r="F208" s="157" t="s">
        <v>314</v>
      </c>
      <c r="I208" s="149"/>
      <c r="J208" s="158">
        <f>BK208</f>
        <v>0</v>
      </c>
      <c r="L208" s="146"/>
      <c r="M208" s="151"/>
      <c r="N208" s="152"/>
      <c r="O208" s="152"/>
      <c r="P208" s="153">
        <f>SUM(P209:P213)</f>
        <v>0</v>
      </c>
      <c r="Q208" s="152"/>
      <c r="R208" s="153">
        <f>SUM(R209:R213)</f>
        <v>0</v>
      </c>
      <c r="S208" s="152"/>
      <c r="T208" s="154">
        <f>SUM(T209:T213)</f>
        <v>0</v>
      </c>
      <c r="AR208" s="147" t="s">
        <v>82</v>
      </c>
      <c r="AT208" s="155" t="s">
        <v>73</v>
      </c>
      <c r="AU208" s="155" t="s">
        <v>82</v>
      </c>
      <c r="AY208" s="147" t="s">
        <v>134</v>
      </c>
      <c r="BK208" s="156">
        <f>SUM(BK209:BK213)</f>
        <v>0</v>
      </c>
    </row>
    <row r="209" s="1" customFormat="1" ht="16.5" customHeight="1">
      <c r="B209" s="159"/>
      <c r="C209" s="160" t="s">
        <v>315</v>
      </c>
      <c r="D209" s="160" t="s">
        <v>137</v>
      </c>
      <c r="E209" s="161" t="s">
        <v>316</v>
      </c>
      <c r="F209" s="162" t="s">
        <v>317</v>
      </c>
      <c r="G209" s="163" t="s">
        <v>318</v>
      </c>
      <c r="H209" s="164">
        <v>5.0049999999999999</v>
      </c>
      <c r="I209" s="165"/>
      <c r="J209" s="166">
        <f>ROUND(I209*H209,2)</f>
        <v>0</v>
      </c>
      <c r="K209" s="162" t="s">
        <v>141</v>
      </c>
      <c r="L209" s="34"/>
      <c r="M209" s="167" t="s">
        <v>1</v>
      </c>
      <c r="N209" s="168" t="s">
        <v>46</v>
      </c>
      <c r="O209" s="64"/>
      <c r="P209" s="169">
        <f>O209*H209</f>
        <v>0</v>
      </c>
      <c r="Q209" s="169">
        <v>0</v>
      </c>
      <c r="R209" s="169">
        <f>Q209*H209</f>
        <v>0</v>
      </c>
      <c r="S209" s="169">
        <v>0</v>
      </c>
      <c r="T209" s="170">
        <f>S209*H209</f>
        <v>0</v>
      </c>
      <c r="AR209" s="16" t="s">
        <v>142</v>
      </c>
      <c r="AT209" s="16" t="s">
        <v>137</v>
      </c>
      <c r="AU209" s="16" t="s">
        <v>143</v>
      </c>
      <c r="AY209" s="16" t="s">
        <v>134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6" t="s">
        <v>143</v>
      </c>
      <c r="BK209" s="171">
        <f>ROUND(I209*H209,2)</f>
        <v>0</v>
      </c>
      <c r="BL209" s="16" t="s">
        <v>142</v>
      </c>
      <c r="BM209" s="16" t="s">
        <v>319</v>
      </c>
    </row>
    <row r="210" s="1" customFormat="1" ht="16.5" customHeight="1">
      <c r="B210" s="159"/>
      <c r="C210" s="160" t="s">
        <v>320</v>
      </c>
      <c r="D210" s="160" t="s">
        <v>137</v>
      </c>
      <c r="E210" s="161" t="s">
        <v>321</v>
      </c>
      <c r="F210" s="162" t="s">
        <v>322</v>
      </c>
      <c r="G210" s="163" t="s">
        <v>318</v>
      </c>
      <c r="H210" s="164">
        <v>5.0049999999999999</v>
      </c>
      <c r="I210" s="165"/>
      <c r="J210" s="166">
        <f>ROUND(I210*H210,2)</f>
        <v>0</v>
      </c>
      <c r="K210" s="162" t="s">
        <v>141</v>
      </c>
      <c r="L210" s="34"/>
      <c r="M210" s="167" t="s">
        <v>1</v>
      </c>
      <c r="N210" s="168" t="s">
        <v>46</v>
      </c>
      <c r="O210" s="64"/>
      <c r="P210" s="169">
        <f>O210*H210</f>
        <v>0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AR210" s="16" t="s">
        <v>142</v>
      </c>
      <c r="AT210" s="16" t="s">
        <v>137</v>
      </c>
      <c r="AU210" s="16" t="s">
        <v>143</v>
      </c>
      <c r="AY210" s="16" t="s">
        <v>134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6" t="s">
        <v>143</v>
      </c>
      <c r="BK210" s="171">
        <f>ROUND(I210*H210,2)</f>
        <v>0</v>
      </c>
      <c r="BL210" s="16" t="s">
        <v>142</v>
      </c>
      <c r="BM210" s="16" t="s">
        <v>323</v>
      </c>
    </row>
    <row r="211" s="1" customFormat="1" ht="16.5" customHeight="1">
      <c r="B211" s="159"/>
      <c r="C211" s="160" t="s">
        <v>324</v>
      </c>
      <c r="D211" s="160" t="s">
        <v>137</v>
      </c>
      <c r="E211" s="161" t="s">
        <v>325</v>
      </c>
      <c r="F211" s="162" t="s">
        <v>326</v>
      </c>
      <c r="G211" s="163" t="s">
        <v>318</v>
      </c>
      <c r="H211" s="164">
        <v>166.905</v>
      </c>
      <c r="I211" s="165"/>
      <c r="J211" s="166">
        <f>ROUND(I211*H211,2)</f>
        <v>0</v>
      </c>
      <c r="K211" s="162" t="s">
        <v>141</v>
      </c>
      <c r="L211" s="34"/>
      <c r="M211" s="167" t="s">
        <v>1</v>
      </c>
      <c r="N211" s="168" t="s">
        <v>46</v>
      </c>
      <c r="O211" s="64"/>
      <c r="P211" s="169">
        <f>O211*H211</f>
        <v>0</v>
      </c>
      <c r="Q211" s="169">
        <v>0</v>
      </c>
      <c r="R211" s="169">
        <f>Q211*H211</f>
        <v>0</v>
      </c>
      <c r="S211" s="169">
        <v>0</v>
      </c>
      <c r="T211" s="170">
        <f>S211*H211</f>
        <v>0</v>
      </c>
      <c r="AR211" s="16" t="s">
        <v>142</v>
      </c>
      <c r="AT211" s="16" t="s">
        <v>137</v>
      </c>
      <c r="AU211" s="16" t="s">
        <v>143</v>
      </c>
      <c r="AY211" s="16" t="s">
        <v>134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6" t="s">
        <v>143</v>
      </c>
      <c r="BK211" s="171">
        <f>ROUND(I211*H211,2)</f>
        <v>0</v>
      </c>
      <c r="BL211" s="16" t="s">
        <v>142</v>
      </c>
      <c r="BM211" s="16" t="s">
        <v>327</v>
      </c>
    </row>
    <row r="212" s="12" customFormat="1">
      <c r="B212" s="180"/>
      <c r="D212" s="173" t="s">
        <v>145</v>
      </c>
      <c r="E212" s="181" t="s">
        <v>1</v>
      </c>
      <c r="F212" s="182" t="s">
        <v>328</v>
      </c>
      <c r="H212" s="183">
        <v>166.905</v>
      </c>
      <c r="I212" s="184"/>
      <c r="L212" s="180"/>
      <c r="M212" s="185"/>
      <c r="N212" s="186"/>
      <c r="O212" s="186"/>
      <c r="P212" s="186"/>
      <c r="Q212" s="186"/>
      <c r="R212" s="186"/>
      <c r="S212" s="186"/>
      <c r="T212" s="187"/>
      <c r="AT212" s="181" t="s">
        <v>145</v>
      </c>
      <c r="AU212" s="181" t="s">
        <v>143</v>
      </c>
      <c r="AV212" s="12" t="s">
        <v>143</v>
      </c>
      <c r="AW212" s="12" t="s">
        <v>36</v>
      </c>
      <c r="AX212" s="12" t="s">
        <v>82</v>
      </c>
      <c r="AY212" s="181" t="s">
        <v>134</v>
      </c>
    </row>
    <row r="213" s="1" customFormat="1" ht="16.5" customHeight="1">
      <c r="B213" s="159"/>
      <c r="C213" s="160" t="s">
        <v>329</v>
      </c>
      <c r="D213" s="160" t="s">
        <v>137</v>
      </c>
      <c r="E213" s="161" t="s">
        <v>330</v>
      </c>
      <c r="F213" s="162" t="s">
        <v>331</v>
      </c>
      <c r="G213" s="163" t="s">
        <v>318</v>
      </c>
      <c r="H213" s="164">
        <v>5.0049999999999999</v>
      </c>
      <c r="I213" s="165"/>
      <c r="J213" s="166">
        <f>ROUND(I213*H213,2)</f>
        <v>0</v>
      </c>
      <c r="K213" s="162" t="s">
        <v>141</v>
      </c>
      <c r="L213" s="34"/>
      <c r="M213" s="167" t="s">
        <v>1</v>
      </c>
      <c r="N213" s="168" t="s">
        <v>46</v>
      </c>
      <c r="O213" s="64"/>
      <c r="P213" s="169">
        <f>O213*H213</f>
        <v>0</v>
      </c>
      <c r="Q213" s="169">
        <v>0</v>
      </c>
      <c r="R213" s="169">
        <f>Q213*H213</f>
        <v>0</v>
      </c>
      <c r="S213" s="169">
        <v>0</v>
      </c>
      <c r="T213" s="170">
        <f>S213*H213</f>
        <v>0</v>
      </c>
      <c r="AR213" s="16" t="s">
        <v>142</v>
      </c>
      <c r="AT213" s="16" t="s">
        <v>137</v>
      </c>
      <c r="AU213" s="16" t="s">
        <v>143</v>
      </c>
      <c r="AY213" s="16" t="s">
        <v>134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6" t="s">
        <v>143</v>
      </c>
      <c r="BK213" s="171">
        <f>ROUND(I213*H213,2)</f>
        <v>0</v>
      </c>
      <c r="BL213" s="16" t="s">
        <v>142</v>
      </c>
      <c r="BM213" s="16" t="s">
        <v>332</v>
      </c>
    </row>
    <row r="214" s="10" customFormat="1" ht="22.8" customHeight="1">
      <c r="B214" s="146"/>
      <c r="D214" s="147" t="s">
        <v>73</v>
      </c>
      <c r="E214" s="157" t="s">
        <v>333</v>
      </c>
      <c r="F214" s="157" t="s">
        <v>334</v>
      </c>
      <c r="I214" s="149"/>
      <c r="J214" s="158">
        <f>BK214</f>
        <v>0</v>
      </c>
      <c r="L214" s="146"/>
      <c r="M214" s="151"/>
      <c r="N214" s="152"/>
      <c r="O214" s="152"/>
      <c r="P214" s="153">
        <f>P215</f>
        <v>0</v>
      </c>
      <c r="Q214" s="152"/>
      <c r="R214" s="153">
        <f>R215</f>
        <v>0</v>
      </c>
      <c r="S214" s="152"/>
      <c r="T214" s="154">
        <f>T215</f>
        <v>0</v>
      </c>
      <c r="AR214" s="147" t="s">
        <v>82</v>
      </c>
      <c r="AT214" s="155" t="s">
        <v>73</v>
      </c>
      <c r="AU214" s="155" t="s">
        <v>82</v>
      </c>
      <c r="AY214" s="147" t="s">
        <v>134</v>
      </c>
      <c r="BK214" s="156">
        <f>BK215</f>
        <v>0</v>
      </c>
    </row>
    <row r="215" s="1" customFormat="1" ht="16.5" customHeight="1">
      <c r="B215" s="159"/>
      <c r="C215" s="160" t="s">
        <v>335</v>
      </c>
      <c r="D215" s="160" t="s">
        <v>137</v>
      </c>
      <c r="E215" s="161" t="s">
        <v>336</v>
      </c>
      <c r="F215" s="162" t="s">
        <v>337</v>
      </c>
      <c r="G215" s="163" t="s">
        <v>318</v>
      </c>
      <c r="H215" s="164">
        <v>5.681</v>
      </c>
      <c r="I215" s="165"/>
      <c r="J215" s="166">
        <f>ROUND(I215*H215,2)</f>
        <v>0</v>
      </c>
      <c r="K215" s="162" t="s">
        <v>141</v>
      </c>
      <c r="L215" s="34"/>
      <c r="M215" s="167" t="s">
        <v>1</v>
      </c>
      <c r="N215" s="168" t="s">
        <v>46</v>
      </c>
      <c r="O215" s="64"/>
      <c r="P215" s="169">
        <f>O215*H215</f>
        <v>0</v>
      </c>
      <c r="Q215" s="169">
        <v>0</v>
      </c>
      <c r="R215" s="169">
        <f>Q215*H215</f>
        <v>0</v>
      </c>
      <c r="S215" s="169">
        <v>0</v>
      </c>
      <c r="T215" s="170">
        <f>S215*H215</f>
        <v>0</v>
      </c>
      <c r="AR215" s="16" t="s">
        <v>142</v>
      </c>
      <c r="AT215" s="16" t="s">
        <v>137</v>
      </c>
      <c r="AU215" s="16" t="s">
        <v>143</v>
      </c>
      <c r="AY215" s="16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6" t="s">
        <v>143</v>
      </c>
      <c r="BK215" s="171">
        <f>ROUND(I215*H215,2)</f>
        <v>0</v>
      </c>
      <c r="BL215" s="16" t="s">
        <v>142</v>
      </c>
      <c r="BM215" s="16" t="s">
        <v>338</v>
      </c>
    </row>
    <row r="216" s="10" customFormat="1" ht="25.92" customHeight="1">
      <c r="B216" s="146"/>
      <c r="D216" s="147" t="s">
        <v>73</v>
      </c>
      <c r="E216" s="148" t="s">
        <v>339</v>
      </c>
      <c r="F216" s="148" t="s">
        <v>340</v>
      </c>
      <c r="I216" s="149"/>
      <c r="J216" s="150">
        <f>BK216</f>
        <v>0</v>
      </c>
      <c r="L216" s="146"/>
      <c r="M216" s="151"/>
      <c r="N216" s="152"/>
      <c r="O216" s="152"/>
      <c r="P216" s="153">
        <f>P217+P225+P228+P237+P247+P263+P265+P274+P287+P290+P299+P316+P329+P347+P358+P361</f>
        <v>0</v>
      </c>
      <c r="Q216" s="152"/>
      <c r="R216" s="153">
        <f>R217+R225+R228+R237+R247+R263+R265+R274+R287+R290+R299+R316+R329+R347+R358+R361</f>
        <v>1.2899932000000001</v>
      </c>
      <c r="S216" s="152"/>
      <c r="T216" s="154">
        <f>T217+T225+T228+T237+T247+T263+T265+T274+T287+T290+T299+T316+T329+T347+T358+T361</f>
        <v>0.68883307999999999</v>
      </c>
      <c r="AR216" s="147" t="s">
        <v>143</v>
      </c>
      <c r="AT216" s="155" t="s">
        <v>73</v>
      </c>
      <c r="AU216" s="155" t="s">
        <v>74</v>
      </c>
      <c r="AY216" s="147" t="s">
        <v>134</v>
      </c>
      <c r="BK216" s="156">
        <f>BK217+BK225+BK228+BK237+BK247+BK263+BK265+BK274+BK287+BK290+BK299+BK316+BK329+BK347+BK358+BK361</f>
        <v>0</v>
      </c>
    </row>
    <row r="217" s="10" customFormat="1" ht="22.8" customHeight="1">
      <c r="B217" s="146"/>
      <c r="D217" s="147" t="s">
        <v>73</v>
      </c>
      <c r="E217" s="157" t="s">
        <v>341</v>
      </c>
      <c r="F217" s="157" t="s">
        <v>342</v>
      </c>
      <c r="I217" s="149"/>
      <c r="J217" s="158">
        <f>BK217</f>
        <v>0</v>
      </c>
      <c r="L217" s="146"/>
      <c r="M217" s="151"/>
      <c r="N217" s="152"/>
      <c r="O217" s="152"/>
      <c r="P217" s="153">
        <f>SUM(P218:P224)</f>
        <v>0</v>
      </c>
      <c r="Q217" s="152"/>
      <c r="R217" s="153">
        <f>SUM(R218:R224)</f>
        <v>0.14275942</v>
      </c>
      <c r="S217" s="152"/>
      <c r="T217" s="154">
        <f>SUM(T218:T224)</f>
        <v>0</v>
      </c>
      <c r="AR217" s="147" t="s">
        <v>143</v>
      </c>
      <c r="AT217" s="155" t="s">
        <v>73</v>
      </c>
      <c r="AU217" s="155" t="s">
        <v>82</v>
      </c>
      <c r="AY217" s="147" t="s">
        <v>134</v>
      </c>
      <c r="BK217" s="156">
        <f>SUM(BK218:BK224)</f>
        <v>0</v>
      </c>
    </row>
    <row r="218" s="1" customFormat="1" ht="16.5" customHeight="1">
      <c r="B218" s="159"/>
      <c r="C218" s="160" t="s">
        <v>343</v>
      </c>
      <c r="D218" s="160" t="s">
        <v>137</v>
      </c>
      <c r="E218" s="161" t="s">
        <v>344</v>
      </c>
      <c r="F218" s="162" t="s">
        <v>345</v>
      </c>
      <c r="G218" s="163" t="s">
        <v>164</v>
      </c>
      <c r="H218" s="164">
        <v>4.7279999999999998</v>
      </c>
      <c r="I218" s="165"/>
      <c r="J218" s="166">
        <f>ROUND(I218*H218,2)</f>
        <v>0</v>
      </c>
      <c r="K218" s="162" t="s">
        <v>141</v>
      </c>
      <c r="L218" s="34"/>
      <c r="M218" s="167" t="s">
        <v>1</v>
      </c>
      <c r="N218" s="168" t="s">
        <v>46</v>
      </c>
      <c r="O218" s="64"/>
      <c r="P218" s="169">
        <f>O218*H218</f>
        <v>0</v>
      </c>
      <c r="Q218" s="169">
        <v>0.0060000000000000001</v>
      </c>
      <c r="R218" s="169">
        <f>Q218*H218</f>
        <v>0.028368000000000001</v>
      </c>
      <c r="S218" s="169">
        <v>0</v>
      </c>
      <c r="T218" s="170">
        <f>S218*H218</f>
        <v>0</v>
      </c>
      <c r="AR218" s="16" t="s">
        <v>223</v>
      </c>
      <c r="AT218" s="16" t="s">
        <v>137</v>
      </c>
      <c r="AU218" s="16" t="s">
        <v>143</v>
      </c>
      <c r="AY218" s="16" t="s">
        <v>134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6" t="s">
        <v>143</v>
      </c>
      <c r="BK218" s="171">
        <f>ROUND(I218*H218,2)</f>
        <v>0</v>
      </c>
      <c r="BL218" s="16" t="s">
        <v>223</v>
      </c>
      <c r="BM218" s="16" t="s">
        <v>346</v>
      </c>
    </row>
    <row r="219" s="12" customFormat="1">
      <c r="B219" s="180"/>
      <c r="D219" s="173" t="s">
        <v>145</v>
      </c>
      <c r="E219" s="181" t="s">
        <v>1</v>
      </c>
      <c r="F219" s="182" t="s">
        <v>347</v>
      </c>
      <c r="H219" s="183">
        <v>4.7279999999999998</v>
      </c>
      <c r="I219" s="184"/>
      <c r="L219" s="180"/>
      <c r="M219" s="185"/>
      <c r="N219" s="186"/>
      <c r="O219" s="186"/>
      <c r="P219" s="186"/>
      <c r="Q219" s="186"/>
      <c r="R219" s="186"/>
      <c r="S219" s="186"/>
      <c r="T219" s="187"/>
      <c r="AT219" s="181" t="s">
        <v>145</v>
      </c>
      <c r="AU219" s="181" t="s">
        <v>143</v>
      </c>
      <c r="AV219" s="12" t="s">
        <v>143</v>
      </c>
      <c r="AW219" s="12" t="s">
        <v>36</v>
      </c>
      <c r="AX219" s="12" t="s">
        <v>74</v>
      </c>
      <c r="AY219" s="181" t="s">
        <v>134</v>
      </c>
    </row>
    <row r="220" s="13" customFormat="1">
      <c r="B220" s="188"/>
      <c r="D220" s="173" t="s">
        <v>145</v>
      </c>
      <c r="E220" s="189" t="s">
        <v>1</v>
      </c>
      <c r="F220" s="190" t="s">
        <v>168</v>
      </c>
      <c r="H220" s="191">
        <v>4.7279999999999998</v>
      </c>
      <c r="I220" s="192"/>
      <c r="L220" s="188"/>
      <c r="M220" s="193"/>
      <c r="N220" s="194"/>
      <c r="O220" s="194"/>
      <c r="P220" s="194"/>
      <c r="Q220" s="194"/>
      <c r="R220" s="194"/>
      <c r="S220" s="194"/>
      <c r="T220" s="195"/>
      <c r="AT220" s="189" t="s">
        <v>145</v>
      </c>
      <c r="AU220" s="189" t="s">
        <v>143</v>
      </c>
      <c r="AV220" s="13" t="s">
        <v>142</v>
      </c>
      <c r="AW220" s="13" t="s">
        <v>36</v>
      </c>
      <c r="AX220" s="13" t="s">
        <v>82</v>
      </c>
      <c r="AY220" s="189" t="s">
        <v>134</v>
      </c>
    </row>
    <row r="221" s="1" customFormat="1" ht="16.5" customHeight="1">
      <c r="B221" s="159"/>
      <c r="C221" s="160" t="s">
        <v>348</v>
      </c>
      <c r="D221" s="160" t="s">
        <v>137</v>
      </c>
      <c r="E221" s="161" t="s">
        <v>349</v>
      </c>
      <c r="F221" s="162" t="s">
        <v>350</v>
      </c>
      <c r="G221" s="163" t="s">
        <v>164</v>
      </c>
      <c r="H221" s="164">
        <v>18.722000000000001</v>
      </c>
      <c r="I221" s="165"/>
      <c r="J221" s="166">
        <f>ROUND(I221*H221,2)</f>
        <v>0</v>
      </c>
      <c r="K221" s="162" t="s">
        <v>141</v>
      </c>
      <c r="L221" s="34"/>
      <c r="M221" s="167" t="s">
        <v>1</v>
      </c>
      <c r="N221" s="168" t="s">
        <v>46</v>
      </c>
      <c r="O221" s="64"/>
      <c r="P221" s="169">
        <f>O221*H221</f>
        <v>0</v>
      </c>
      <c r="Q221" s="169">
        <v>0.00611</v>
      </c>
      <c r="R221" s="169">
        <f>Q221*H221</f>
        <v>0.11439142000000001</v>
      </c>
      <c r="S221" s="169">
        <v>0</v>
      </c>
      <c r="T221" s="170">
        <f>S221*H221</f>
        <v>0</v>
      </c>
      <c r="AR221" s="16" t="s">
        <v>223</v>
      </c>
      <c r="AT221" s="16" t="s">
        <v>137</v>
      </c>
      <c r="AU221" s="16" t="s">
        <v>143</v>
      </c>
      <c r="AY221" s="16" t="s">
        <v>134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6" t="s">
        <v>143</v>
      </c>
      <c r="BK221" s="171">
        <f>ROUND(I221*H221,2)</f>
        <v>0</v>
      </c>
      <c r="BL221" s="16" t="s">
        <v>223</v>
      </c>
      <c r="BM221" s="16" t="s">
        <v>351</v>
      </c>
    </row>
    <row r="222" s="12" customFormat="1">
      <c r="B222" s="180"/>
      <c r="D222" s="173" t="s">
        <v>145</v>
      </c>
      <c r="E222" s="181" t="s">
        <v>1</v>
      </c>
      <c r="F222" s="182" t="s">
        <v>352</v>
      </c>
      <c r="H222" s="183">
        <v>18.722000000000001</v>
      </c>
      <c r="I222" s="184"/>
      <c r="L222" s="180"/>
      <c r="M222" s="185"/>
      <c r="N222" s="186"/>
      <c r="O222" s="186"/>
      <c r="P222" s="186"/>
      <c r="Q222" s="186"/>
      <c r="R222" s="186"/>
      <c r="S222" s="186"/>
      <c r="T222" s="187"/>
      <c r="AT222" s="181" t="s">
        <v>145</v>
      </c>
      <c r="AU222" s="181" t="s">
        <v>143</v>
      </c>
      <c r="AV222" s="12" t="s">
        <v>143</v>
      </c>
      <c r="AW222" s="12" t="s">
        <v>36</v>
      </c>
      <c r="AX222" s="12" t="s">
        <v>74</v>
      </c>
      <c r="AY222" s="181" t="s">
        <v>134</v>
      </c>
    </row>
    <row r="223" s="13" customFormat="1">
      <c r="B223" s="188"/>
      <c r="D223" s="173" t="s">
        <v>145</v>
      </c>
      <c r="E223" s="189" t="s">
        <v>1</v>
      </c>
      <c r="F223" s="190" t="s">
        <v>168</v>
      </c>
      <c r="H223" s="191">
        <v>18.722000000000001</v>
      </c>
      <c r="I223" s="192"/>
      <c r="L223" s="188"/>
      <c r="M223" s="193"/>
      <c r="N223" s="194"/>
      <c r="O223" s="194"/>
      <c r="P223" s="194"/>
      <c r="Q223" s="194"/>
      <c r="R223" s="194"/>
      <c r="S223" s="194"/>
      <c r="T223" s="195"/>
      <c r="AT223" s="189" t="s">
        <v>145</v>
      </c>
      <c r="AU223" s="189" t="s">
        <v>143</v>
      </c>
      <c r="AV223" s="13" t="s">
        <v>142</v>
      </c>
      <c r="AW223" s="13" t="s">
        <v>36</v>
      </c>
      <c r="AX223" s="13" t="s">
        <v>82</v>
      </c>
      <c r="AY223" s="189" t="s">
        <v>134</v>
      </c>
    </row>
    <row r="224" s="1" customFormat="1" ht="16.5" customHeight="1">
      <c r="B224" s="159"/>
      <c r="C224" s="160" t="s">
        <v>353</v>
      </c>
      <c r="D224" s="160" t="s">
        <v>137</v>
      </c>
      <c r="E224" s="161" t="s">
        <v>354</v>
      </c>
      <c r="F224" s="162" t="s">
        <v>355</v>
      </c>
      <c r="G224" s="163" t="s">
        <v>356</v>
      </c>
      <c r="H224" s="206"/>
      <c r="I224" s="165"/>
      <c r="J224" s="166">
        <f>ROUND(I224*H224,2)</f>
        <v>0</v>
      </c>
      <c r="K224" s="162" t="s">
        <v>141</v>
      </c>
      <c r="L224" s="34"/>
      <c r="M224" s="167" t="s">
        <v>1</v>
      </c>
      <c r="N224" s="168" t="s">
        <v>46</v>
      </c>
      <c r="O224" s="64"/>
      <c r="P224" s="169">
        <f>O224*H224</f>
        <v>0</v>
      </c>
      <c r="Q224" s="169">
        <v>0</v>
      </c>
      <c r="R224" s="169">
        <f>Q224*H224</f>
        <v>0</v>
      </c>
      <c r="S224" s="169">
        <v>0</v>
      </c>
      <c r="T224" s="170">
        <f>S224*H224</f>
        <v>0</v>
      </c>
      <c r="AR224" s="16" t="s">
        <v>223</v>
      </c>
      <c r="AT224" s="16" t="s">
        <v>137</v>
      </c>
      <c r="AU224" s="16" t="s">
        <v>143</v>
      </c>
      <c r="AY224" s="16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6" t="s">
        <v>143</v>
      </c>
      <c r="BK224" s="171">
        <f>ROUND(I224*H224,2)</f>
        <v>0</v>
      </c>
      <c r="BL224" s="16" t="s">
        <v>223</v>
      </c>
      <c r="BM224" s="16" t="s">
        <v>357</v>
      </c>
    </row>
    <row r="225" s="10" customFormat="1" ht="22.8" customHeight="1">
      <c r="B225" s="146"/>
      <c r="D225" s="147" t="s">
        <v>73</v>
      </c>
      <c r="E225" s="157" t="s">
        <v>358</v>
      </c>
      <c r="F225" s="157" t="s">
        <v>359</v>
      </c>
      <c r="I225" s="149"/>
      <c r="J225" s="158">
        <f>BK225</f>
        <v>0</v>
      </c>
      <c r="L225" s="146"/>
      <c r="M225" s="151"/>
      <c r="N225" s="152"/>
      <c r="O225" s="152"/>
      <c r="P225" s="153">
        <f>SUM(P226:P227)</f>
        <v>0</v>
      </c>
      <c r="Q225" s="152"/>
      <c r="R225" s="153">
        <f>SUM(R226:R227)</f>
        <v>0</v>
      </c>
      <c r="S225" s="152"/>
      <c r="T225" s="154">
        <f>SUM(T226:T227)</f>
        <v>0</v>
      </c>
      <c r="AR225" s="147" t="s">
        <v>143</v>
      </c>
      <c r="AT225" s="155" t="s">
        <v>73</v>
      </c>
      <c r="AU225" s="155" t="s">
        <v>82</v>
      </c>
      <c r="AY225" s="147" t="s">
        <v>134</v>
      </c>
      <c r="BK225" s="156">
        <f>SUM(BK226:BK227)</f>
        <v>0</v>
      </c>
    </row>
    <row r="226" s="1" customFormat="1" ht="16.5" customHeight="1">
      <c r="B226" s="159"/>
      <c r="C226" s="160" t="s">
        <v>360</v>
      </c>
      <c r="D226" s="160" t="s">
        <v>137</v>
      </c>
      <c r="E226" s="161" t="s">
        <v>361</v>
      </c>
      <c r="F226" s="162" t="s">
        <v>362</v>
      </c>
      <c r="G226" s="163" t="s">
        <v>157</v>
      </c>
      <c r="H226" s="164">
        <v>2</v>
      </c>
      <c r="I226" s="165"/>
      <c r="J226" s="166">
        <f>ROUND(I226*H226,2)</f>
        <v>0</v>
      </c>
      <c r="K226" s="162" t="s">
        <v>1</v>
      </c>
      <c r="L226" s="34"/>
      <c r="M226" s="167" t="s">
        <v>1</v>
      </c>
      <c r="N226" s="168" t="s">
        <v>46</v>
      </c>
      <c r="O226" s="64"/>
      <c r="P226" s="169">
        <f>O226*H226</f>
        <v>0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AR226" s="16" t="s">
        <v>223</v>
      </c>
      <c r="AT226" s="16" t="s">
        <v>137</v>
      </c>
      <c r="AU226" s="16" t="s">
        <v>143</v>
      </c>
      <c r="AY226" s="16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6" t="s">
        <v>143</v>
      </c>
      <c r="BK226" s="171">
        <f>ROUND(I226*H226,2)</f>
        <v>0</v>
      </c>
      <c r="BL226" s="16" t="s">
        <v>223</v>
      </c>
      <c r="BM226" s="16" t="s">
        <v>363</v>
      </c>
    </row>
    <row r="227" s="1" customFormat="1" ht="16.5" customHeight="1">
      <c r="B227" s="159"/>
      <c r="C227" s="160" t="s">
        <v>364</v>
      </c>
      <c r="D227" s="160" t="s">
        <v>137</v>
      </c>
      <c r="E227" s="161" t="s">
        <v>365</v>
      </c>
      <c r="F227" s="162" t="s">
        <v>366</v>
      </c>
      <c r="G227" s="163" t="s">
        <v>356</v>
      </c>
      <c r="H227" s="206"/>
      <c r="I227" s="165"/>
      <c r="J227" s="166">
        <f>ROUND(I227*H227,2)</f>
        <v>0</v>
      </c>
      <c r="K227" s="162" t="s">
        <v>141</v>
      </c>
      <c r="L227" s="34"/>
      <c r="M227" s="167" t="s">
        <v>1</v>
      </c>
      <c r="N227" s="168" t="s">
        <v>46</v>
      </c>
      <c r="O227" s="64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AR227" s="16" t="s">
        <v>223</v>
      </c>
      <c r="AT227" s="16" t="s">
        <v>137</v>
      </c>
      <c r="AU227" s="16" t="s">
        <v>143</v>
      </c>
      <c r="AY227" s="16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6" t="s">
        <v>143</v>
      </c>
      <c r="BK227" s="171">
        <f>ROUND(I227*H227,2)</f>
        <v>0</v>
      </c>
      <c r="BL227" s="16" t="s">
        <v>223</v>
      </c>
      <c r="BM227" s="16" t="s">
        <v>367</v>
      </c>
    </row>
    <row r="228" s="10" customFormat="1" ht="22.8" customHeight="1">
      <c r="B228" s="146"/>
      <c r="D228" s="147" t="s">
        <v>73</v>
      </c>
      <c r="E228" s="157" t="s">
        <v>368</v>
      </c>
      <c r="F228" s="157" t="s">
        <v>369</v>
      </c>
      <c r="I228" s="149"/>
      <c r="J228" s="158">
        <f>BK228</f>
        <v>0</v>
      </c>
      <c r="L228" s="146"/>
      <c r="M228" s="151"/>
      <c r="N228" s="152"/>
      <c r="O228" s="152"/>
      <c r="P228" s="153">
        <f>SUM(P229:P236)</f>
        <v>0</v>
      </c>
      <c r="Q228" s="152"/>
      <c r="R228" s="153">
        <f>SUM(R229:R236)</f>
        <v>0.0068459999999999997</v>
      </c>
      <c r="S228" s="152"/>
      <c r="T228" s="154">
        <f>SUM(T229:T236)</f>
        <v>0</v>
      </c>
      <c r="AR228" s="147" t="s">
        <v>143</v>
      </c>
      <c r="AT228" s="155" t="s">
        <v>73</v>
      </c>
      <c r="AU228" s="155" t="s">
        <v>82</v>
      </c>
      <c r="AY228" s="147" t="s">
        <v>134</v>
      </c>
      <c r="BK228" s="156">
        <f>SUM(BK229:BK236)</f>
        <v>0</v>
      </c>
    </row>
    <row r="229" s="1" customFormat="1" ht="16.5" customHeight="1">
      <c r="B229" s="159"/>
      <c r="C229" s="160" t="s">
        <v>370</v>
      </c>
      <c r="D229" s="160" t="s">
        <v>137</v>
      </c>
      <c r="E229" s="161" t="s">
        <v>371</v>
      </c>
      <c r="F229" s="162" t="s">
        <v>372</v>
      </c>
      <c r="G229" s="163" t="s">
        <v>157</v>
      </c>
      <c r="H229" s="164">
        <v>0.5</v>
      </c>
      <c r="I229" s="165"/>
      <c r="J229" s="166">
        <f>ROUND(I229*H229,2)</f>
        <v>0</v>
      </c>
      <c r="K229" s="162" t="s">
        <v>141</v>
      </c>
      <c r="L229" s="34"/>
      <c r="M229" s="167" t="s">
        <v>1</v>
      </c>
      <c r="N229" s="168" t="s">
        <v>46</v>
      </c>
      <c r="O229" s="64"/>
      <c r="P229" s="169">
        <f>O229*H229</f>
        <v>0</v>
      </c>
      <c r="Q229" s="169">
        <v>0.0012600000000000001</v>
      </c>
      <c r="R229" s="169">
        <f>Q229*H229</f>
        <v>0.00063000000000000003</v>
      </c>
      <c r="S229" s="169">
        <v>0</v>
      </c>
      <c r="T229" s="170">
        <f>S229*H229</f>
        <v>0</v>
      </c>
      <c r="AR229" s="16" t="s">
        <v>223</v>
      </c>
      <c r="AT229" s="16" t="s">
        <v>137</v>
      </c>
      <c r="AU229" s="16" t="s">
        <v>143</v>
      </c>
      <c r="AY229" s="16" t="s">
        <v>134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6" t="s">
        <v>143</v>
      </c>
      <c r="BK229" s="171">
        <f>ROUND(I229*H229,2)</f>
        <v>0</v>
      </c>
      <c r="BL229" s="16" t="s">
        <v>223</v>
      </c>
      <c r="BM229" s="16" t="s">
        <v>373</v>
      </c>
    </row>
    <row r="230" s="12" customFormat="1">
      <c r="B230" s="180"/>
      <c r="D230" s="173" t="s">
        <v>145</v>
      </c>
      <c r="E230" s="181" t="s">
        <v>1</v>
      </c>
      <c r="F230" s="182" t="s">
        <v>374</v>
      </c>
      <c r="H230" s="183">
        <v>0.5</v>
      </c>
      <c r="I230" s="184"/>
      <c r="L230" s="180"/>
      <c r="M230" s="185"/>
      <c r="N230" s="186"/>
      <c r="O230" s="186"/>
      <c r="P230" s="186"/>
      <c r="Q230" s="186"/>
      <c r="R230" s="186"/>
      <c r="S230" s="186"/>
      <c r="T230" s="187"/>
      <c r="AT230" s="181" t="s">
        <v>145</v>
      </c>
      <c r="AU230" s="181" t="s">
        <v>143</v>
      </c>
      <c r="AV230" s="12" t="s">
        <v>143</v>
      </c>
      <c r="AW230" s="12" t="s">
        <v>36</v>
      </c>
      <c r="AX230" s="12" t="s">
        <v>82</v>
      </c>
      <c r="AY230" s="181" t="s">
        <v>134</v>
      </c>
    </row>
    <row r="231" s="1" customFormat="1" ht="16.5" customHeight="1">
      <c r="B231" s="159"/>
      <c r="C231" s="160" t="s">
        <v>375</v>
      </c>
      <c r="D231" s="160" t="s">
        <v>137</v>
      </c>
      <c r="E231" s="161" t="s">
        <v>376</v>
      </c>
      <c r="F231" s="162" t="s">
        <v>377</v>
      </c>
      <c r="G231" s="163" t="s">
        <v>157</v>
      </c>
      <c r="H231" s="164">
        <v>2.6000000000000001</v>
      </c>
      <c r="I231" s="165"/>
      <c r="J231" s="166">
        <f>ROUND(I231*H231,2)</f>
        <v>0</v>
      </c>
      <c r="K231" s="162" t="s">
        <v>141</v>
      </c>
      <c r="L231" s="34"/>
      <c r="M231" s="167" t="s">
        <v>1</v>
      </c>
      <c r="N231" s="168" t="s">
        <v>46</v>
      </c>
      <c r="O231" s="64"/>
      <c r="P231" s="169">
        <f>O231*H231</f>
        <v>0</v>
      </c>
      <c r="Q231" s="169">
        <v>0.00046000000000000001</v>
      </c>
      <c r="R231" s="169">
        <f>Q231*H231</f>
        <v>0.001196</v>
      </c>
      <c r="S231" s="169">
        <v>0</v>
      </c>
      <c r="T231" s="170">
        <f>S231*H231</f>
        <v>0</v>
      </c>
      <c r="AR231" s="16" t="s">
        <v>223</v>
      </c>
      <c r="AT231" s="16" t="s">
        <v>137</v>
      </c>
      <c r="AU231" s="16" t="s">
        <v>143</v>
      </c>
      <c r="AY231" s="16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6" t="s">
        <v>143</v>
      </c>
      <c r="BK231" s="171">
        <f>ROUND(I231*H231,2)</f>
        <v>0</v>
      </c>
      <c r="BL231" s="16" t="s">
        <v>223</v>
      </c>
      <c r="BM231" s="16" t="s">
        <v>378</v>
      </c>
    </row>
    <row r="232" s="12" customFormat="1">
      <c r="B232" s="180"/>
      <c r="D232" s="173" t="s">
        <v>145</v>
      </c>
      <c r="E232" s="181" t="s">
        <v>1</v>
      </c>
      <c r="F232" s="182" t="s">
        <v>379</v>
      </c>
      <c r="H232" s="183">
        <v>2.6000000000000001</v>
      </c>
      <c r="I232" s="184"/>
      <c r="L232" s="180"/>
      <c r="M232" s="185"/>
      <c r="N232" s="186"/>
      <c r="O232" s="186"/>
      <c r="P232" s="186"/>
      <c r="Q232" s="186"/>
      <c r="R232" s="186"/>
      <c r="S232" s="186"/>
      <c r="T232" s="187"/>
      <c r="AT232" s="181" t="s">
        <v>145</v>
      </c>
      <c r="AU232" s="181" t="s">
        <v>143</v>
      </c>
      <c r="AV232" s="12" t="s">
        <v>143</v>
      </c>
      <c r="AW232" s="12" t="s">
        <v>36</v>
      </c>
      <c r="AX232" s="12" t="s">
        <v>82</v>
      </c>
      <c r="AY232" s="181" t="s">
        <v>134</v>
      </c>
    </row>
    <row r="233" s="1" customFormat="1" ht="16.5" customHeight="1">
      <c r="B233" s="159"/>
      <c r="C233" s="160" t="s">
        <v>380</v>
      </c>
      <c r="D233" s="160" t="s">
        <v>137</v>
      </c>
      <c r="E233" s="161" t="s">
        <v>381</v>
      </c>
      <c r="F233" s="162" t="s">
        <v>382</v>
      </c>
      <c r="G233" s="163" t="s">
        <v>301</v>
      </c>
      <c r="H233" s="164">
        <v>1</v>
      </c>
      <c r="I233" s="165"/>
      <c r="J233" s="166">
        <f>ROUND(I233*H233,2)</f>
        <v>0</v>
      </c>
      <c r="K233" s="162" t="s">
        <v>1</v>
      </c>
      <c r="L233" s="34"/>
      <c r="M233" s="167" t="s">
        <v>1</v>
      </c>
      <c r="N233" s="168" t="s">
        <v>46</v>
      </c>
      <c r="O233" s="64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AR233" s="16" t="s">
        <v>223</v>
      </c>
      <c r="AT233" s="16" t="s">
        <v>137</v>
      </c>
      <c r="AU233" s="16" t="s">
        <v>143</v>
      </c>
      <c r="AY233" s="16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6" t="s">
        <v>143</v>
      </c>
      <c r="BK233" s="171">
        <f>ROUND(I233*H233,2)</f>
        <v>0</v>
      </c>
      <c r="BL233" s="16" t="s">
        <v>223</v>
      </c>
      <c r="BM233" s="16" t="s">
        <v>383</v>
      </c>
    </row>
    <row r="234" s="1" customFormat="1" ht="16.5" customHeight="1">
      <c r="B234" s="159"/>
      <c r="C234" s="160" t="s">
        <v>384</v>
      </c>
      <c r="D234" s="160" t="s">
        <v>137</v>
      </c>
      <c r="E234" s="161" t="s">
        <v>385</v>
      </c>
      <c r="F234" s="162" t="s">
        <v>386</v>
      </c>
      <c r="G234" s="163" t="s">
        <v>150</v>
      </c>
      <c r="H234" s="164">
        <v>1</v>
      </c>
      <c r="I234" s="165"/>
      <c r="J234" s="166">
        <f>ROUND(I234*H234,2)</f>
        <v>0</v>
      </c>
      <c r="K234" s="162" t="s">
        <v>286</v>
      </c>
      <c r="L234" s="34"/>
      <c r="M234" s="167" t="s">
        <v>1</v>
      </c>
      <c r="N234" s="168" t="s">
        <v>46</v>
      </c>
      <c r="O234" s="64"/>
      <c r="P234" s="169">
        <f>O234*H234</f>
        <v>0</v>
      </c>
      <c r="Q234" s="169">
        <v>0.00062</v>
      </c>
      <c r="R234" s="169">
        <f>Q234*H234</f>
        <v>0.00062</v>
      </c>
      <c r="S234" s="169">
        <v>0</v>
      </c>
      <c r="T234" s="170">
        <f>S234*H234</f>
        <v>0</v>
      </c>
      <c r="AR234" s="16" t="s">
        <v>223</v>
      </c>
      <c r="AT234" s="16" t="s">
        <v>137</v>
      </c>
      <c r="AU234" s="16" t="s">
        <v>143</v>
      </c>
      <c r="AY234" s="16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6" t="s">
        <v>143</v>
      </c>
      <c r="BK234" s="171">
        <f>ROUND(I234*H234,2)</f>
        <v>0</v>
      </c>
      <c r="BL234" s="16" t="s">
        <v>223</v>
      </c>
      <c r="BM234" s="16" t="s">
        <v>387</v>
      </c>
    </row>
    <row r="235" s="1" customFormat="1" ht="16.5" customHeight="1">
      <c r="B235" s="159"/>
      <c r="C235" s="196" t="s">
        <v>388</v>
      </c>
      <c r="D235" s="196" t="s">
        <v>268</v>
      </c>
      <c r="E235" s="197" t="s">
        <v>389</v>
      </c>
      <c r="F235" s="198" t="s">
        <v>390</v>
      </c>
      <c r="G235" s="199" t="s">
        <v>150</v>
      </c>
      <c r="H235" s="200">
        <v>1</v>
      </c>
      <c r="I235" s="201"/>
      <c r="J235" s="202">
        <f>ROUND(I235*H235,2)</f>
        <v>0</v>
      </c>
      <c r="K235" s="198" t="s">
        <v>286</v>
      </c>
      <c r="L235" s="203"/>
      <c r="M235" s="204" t="s">
        <v>1</v>
      </c>
      <c r="N235" s="205" t="s">
        <v>46</v>
      </c>
      <c r="O235" s="64"/>
      <c r="P235" s="169">
        <f>O235*H235</f>
        <v>0</v>
      </c>
      <c r="Q235" s="169">
        <v>0.0044000000000000003</v>
      </c>
      <c r="R235" s="169">
        <f>Q235*H235</f>
        <v>0.0044000000000000003</v>
      </c>
      <c r="S235" s="169">
        <v>0</v>
      </c>
      <c r="T235" s="170">
        <f>S235*H235</f>
        <v>0</v>
      </c>
      <c r="AR235" s="16" t="s">
        <v>307</v>
      </c>
      <c r="AT235" s="16" t="s">
        <v>268</v>
      </c>
      <c r="AU235" s="16" t="s">
        <v>143</v>
      </c>
      <c r="AY235" s="16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6" t="s">
        <v>143</v>
      </c>
      <c r="BK235" s="171">
        <f>ROUND(I235*H235,2)</f>
        <v>0</v>
      </c>
      <c r="BL235" s="16" t="s">
        <v>223</v>
      </c>
      <c r="BM235" s="16" t="s">
        <v>391</v>
      </c>
    </row>
    <row r="236" s="1" customFormat="1" ht="16.5" customHeight="1">
      <c r="B236" s="159"/>
      <c r="C236" s="160" t="s">
        <v>392</v>
      </c>
      <c r="D236" s="160" t="s">
        <v>137</v>
      </c>
      <c r="E236" s="161" t="s">
        <v>393</v>
      </c>
      <c r="F236" s="162" t="s">
        <v>394</v>
      </c>
      <c r="G236" s="163" t="s">
        <v>356</v>
      </c>
      <c r="H236" s="206"/>
      <c r="I236" s="165"/>
      <c r="J236" s="166">
        <f>ROUND(I236*H236,2)</f>
        <v>0</v>
      </c>
      <c r="K236" s="162" t="s">
        <v>141</v>
      </c>
      <c r="L236" s="34"/>
      <c r="M236" s="167" t="s">
        <v>1</v>
      </c>
      <c r="N236" s="168" t="s">
        <v>46</v>
      </c>
      <c r="O236" s="64"/>
      <c r="P236" s="169">
        <f>O236*H236</f>
        <v>0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AR236" s="16" t="s">
        <v>223</v>
      </c>
      <c r="AT236" s="16" t="s">
        <v>137</v>
      </c>
      <c r="AU236" s="16" t="s">
        <v>143</v>
      </c>
      <c r="AY236" s="16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6" t="s">
        <v>143</v>
      </c>
      <c r="BK236" s="171">
        <f>ROUND(I236*H236,2)</f>
        <v>0</v>
      </c>
      <c r="BL236" s="16" t="s">
        <v>223</v>
      </c>
      <c r="BM236" s="16" t="s">
        <v>395</v>
      </c>
    </row>
    <row r="237" s="10" customFormat="1" ht="22.8" customHeight="1">
      <c r="B237" s="146"/>
      <c r="D237" s="147" t="s">
        <v>73</v>
      </c>
      <c r="E237" s="157" t="s">
        <v>396</v>
      </c>
      <c r="F237" s="157" t="s">
        <v>397</v>
      </c>
      <c r="I237" s="149"/>
      <c r="J237" s="158">
        <f>BK237</f>
        <v>0</v>
      </c>
      <c r="L237" s="146"/>
      <c r="M237" s="151"/>
      <c r="N237" s="152"/>
      <c r="O237" s="152"/>
      <c r="P237" s="153">
        <f>SUM(P238:P246)</f>
        <v>0</v>
      </c>
      <c r="Q237" s="152"/>
      <c r="R237" s="153">
        <f>SUM(R238:R246)</f>
        <v>0.0065599999999999999</v>
      </c>
      <c r="S237" s="152"/>
      <c r="T237" s="154">
        <f>SUM(T238:T246)</f>
        <v>0</v>
      </c>
      <c r="AR237" s="147" t="s">
        <v>143</v>
      </c>
      <c r="AT237" s="155" t="s">
        <v>73</v>
      </c>
      <c r="AU237" s="155" t="s">
        <v>82</v>
      </c>
      <c r="AY237" s="147" t="s">
        <v>134</v>
      </c>
      <c r="BK237" s="156">
        <f>SUM(BK238:BK246)</f>
        <v>0</v>
      </c>
    </row>
    <row r="238" s="1" customFormat="1" ht="22.5" customHeight="1">
      <c r="B238" s="159"/>
      <c r="C238" s="160" t="s">
        <v>398</v>
      </c>
      <c r="D238" s="160" t="s">
        <v>137</v>
      </c>
      <c r="E238" s="161" t="s">
        <v>399</v>
      </c>
      <c r="F238" s="162" t="s">
        <v>400</v>
      </c>
      <c r="G238" s="163" t="s">
        <v>157</v>
      </c>
      <c r="H238" s="164">
        <v>11.199999999999999</v>
      </c>
      <c r="I238" s="165"/>
      <c r="J238" s="166">
        <f>ROUND(I238*H238,2)</f>
        <v>0</v>
      </c>
      <c r="K238" s="162" t="s">
        <v>1</v>
      </c>
      <c r="L238" s="34"/>
      <c r="M238" s="167" t="s">
        <v>1</v>
      </c>
      <c r="N238" s="168" t="s">
        <v>46</v>
      </c>
      <c r="O238" s="64"/>
      <c r="P238" s="169">
        <f>O238*H238</f>
        <v>0</v>
      </c>
      <c r="Q238" s="169">
        <v>0.00027</v>
      </c>
      <c r="R238" s="169">
        <f>Q238*H238</f>
        <v>0.0030239999999999998</v>
      </c>
      <c r="S238" s="169">
        <v>0</v>
      </c>
      <c r="T238" s="170">
        <f>S238*H238</f>
        <v>0</v>
      </c>
      <c r="AR238" s="16" t="s">
        <v>223</v>
      </c>
      <c r="AT238" s="16" t="s">
        <v>137</v>
      </c>
      <c r="AU238" s="16" t="s">
        <v>143</v>
      </c>
      <c r="AY238" s="16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6" t="s">
        <v>143</v>
      </c>
      <c r="BK238" s="171">
        <f>ROUND(I238*H238,2)</f>
        <v>0</v>
      </c>
      <c r="BL238" s="16" t="s">
        <v>223</v>
      </c>
      <c r="BM238" s="16" t="s">
        <v>401</v>
      </c>
    </row>
    <row r="239" s="12" customFormat="1">
      <c r="B239" s="180"/>
      <c r="D239" s="173" t="s">
        <v>145</v>
      </c>
      <c r="E239" s="181" t="s">
        <v>1</v>
      </c>
      <c r="F239" s="182" t="s">
        <v>402</v>
      </c>
      <c r="H239" s="183">
        <v>11.199999999999999</v>
      </c>
      <c r="I239" s="184"/>
      <c r="L239" s="180"/>
      <c r="M239" s="185"/>
      <c r="N239" s="186"/>
      <c r="O239" s="186"/>
      <c r="P239" s="186"/>
      <c r="Q239" s="186"/>
      <c r="R239" s="186"/>
      <c r="S239" s="186"/>
      <c r="T239" s="187"/>
      <c r="AT239" s="181" t="s">
        <v>145</v>
      </c>
      <c r="AU239" s="181" t="s">
        <v>143</v>
      </c>
      <c r="AV239" s="12" t="s">
        <v>143</v>
      </c>
      <c r="AW239" s="12" t="s">
        <v>36</v>
      </c>
      <c r="AX239" s="12" t="s">
        <v>82</v>
      </c>
      <c r="AY239" s="181" t="s">
        <v>134</v>
      </c>
    </row>
    <row r="240" s="1" customFormat="1" ht="16.5" customHeight="1">
      <c r="B240" s="159"/>
      <c r="C240" s="196" t="s">
        <v>403</v>
      </c>
      <c r="D240" s="196" t="s">
        <v>268</v>
      </c>
      <c r="E240" s="197" t="s">
        <v>404</v>
      </c>
      <c r="F240" s="198" t="s">
        <v>405</v>
      </c>
      <c r="G240" s="199" t="s">
        <v>157</v>
      </c>
      <c r="H240" s="200">
        <v>11.199999999999999</v>
      </c>
      <c r="I240" s="201"/>
      <c r="J240" s="202">
        <f>ROUND(I240*H240,2)</f>
        <v>0</v>
      </c>
      <c r="K240" s="198" t="s">
        <v>141</v>
      </c>
      <c r="L240" s="203"/>
      <c r="M240" s="204" t="s">
        <v>1</v>
      </c>
      <c r="N240" s="205" t="s">
        <v>46</v>
      </c>
      <c r="O240" s="64"/>
      <c r="P240" s="169">
        <f>O240*H240</f>
        <v>0</v>
      </c>
      <c r="Q240" s="169">
        <v>0.00012999999999999999</v>
      </c>
      <c r="R240" s="169">
        <f>Q240*H240</f>
        <v>0.0014559999999999998</v>
      </c>
      <c r="S240" s="169">
        <v>0</v>
      </c>
      <c r="T240" s="170">
        <f>S240*H240</f>
        <v>0</v>
      </c>
      <c r="AR240" s="16" t="s">
        <v>307</v>
      </c>
      <c r="AT240" s="16" t="s">
        <v>268</v>
      </c>
      <c r="AU240" s="16" t="s">
        <v>143</v>
      </c>
      <c r="AY240" s="16" t="s">
        <v>134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6" t="s">
        <v>143</v>
      </c>
      <c r="BK240" s="171">
        <f>ROUND(I240*H240,2)</f>
        <v>0</v>
      </c>
      <c r="BL240" s="16" t="s">
        <v>223</v>
      </c>
      <c r="BM240" s="16" t="s">
        <v>406</v>
      </c>
    </row>
    <row r="241" s="1" customFormat="1" ht="16.5" customHeight="1">
      <c r="B241" s="159"/>
      <c r="C241" s="160" t="s">
        <v>407</v>
      </c>
      <c r="D241" s="160" t="s">
        <v>137</v>
      </c>
      <c r="E241" s="161" t="s">
        <v>408</v>
      </c>
      <c r="F241" s="162" t="s">
        <v>409</v>
      </c>
      <c r="G241" s="163" t="s">
        <v>150</v>
      </c>
      <c r="H241" s="164">
        <v>4</v>
      </c>
      <c r="I241" s="165"/>
      <c r="J241" s="166">
        <f>ROUND(I241*H241,2)</f>
        <v>0</v>
      </c>
      <c r="K241" s="162" t="s">
        <v>141</v>
      </c>
      <c r="L241" s="34"/>
      <c r="M241" s="167" t="s">
        <v>1</v>
      </c>
      <c r="N241" s="168" t="s">
        <v>46</v>
      </c>
      <c r="O241" s="64"/>
      <c r="P241" s="169">
        <f>O241*H241</f>
        <v>0</v>
      </c>
      <c r="Q241" s="169">
        <v>0</v>
      </c>
      <c r="R241" s="169">
        <f>Q241*H241</f>
        <v>0</v>
      </c>
      <c r="S241" s="169">
        <v>0</v>
      </c>
      <c r="T241" s="170">
        <f>S241*H241</f>
        <v>0</v>
      </c>
      <c r="AR241" s="16" t="s">
        <v>223</v>
      </c>
      <c r="AT241" s="16" t="s">
        <v>137</v>
      </c>
      <c r="AU241" s="16" t="s">
        <v>143</v>
      </c>
      <c r="AY241" s="16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6" t="s">
        <v>143</v>
      </c>
      <c r="BK241" s="171">
        <f>ROUND(I241*H241,2)</f>
        <v>0</v>
      </c>
      <c r="BL241" s="16" t="s">
        <v>223</v>
      </c>
      <c r="BM241" s="16" t="s">
        <v>410</v>
      </c>
    </row>
    <row r="242" s="12" customFormat="1">
      <c r="B242" s="180"/>
      <c r="D242" s="173" t="s">
        <v>145</v>
      </c>
      <c r="E242" s="181" t="s">
        <v>1</v>
      </c>
      <c r="F242" s="182" t="s">
        <v>142</v>
      </c>
      <c r="H242" s="183">
        <v>4</v>
      </c>
      <c r="I242" s="184"/>
      <c r="L242" s="180"/>
      <c r="M242" s="185"/>
      <c r="N242" s="186"/>
      <c r="O242" s="186"/>
      <c r="P242" s="186"/>
      <c r="Q242" s="186"/>
      <c r="R242" s="186"/>
      <c r="S242" s="186"/>
      <c r="T242" s="187"/>
      <c r="AT242" s="181" t="s">
        <v>145</v>
      </c>
      <c r="AU242" s="181" t="s">
        <v>143</v>
      </c>
      <c r="AV242" s="12" t="s">
        <v>143</v>
      </c>
      <c r="AW242" s="12" t="s">
        <v>36</v>
      </c>
      <c r="AX242" s="12" t="s">
        <v>82</v>
      </c>
      <c r="AY242" s="181" t="s">
        <v>134</v>
      </c>
    </row>
    <row r="243" s="1" customFormat="1" ht="16.5" customHeight="1">
      <c r="B243" s="159"/>
      <c r="C243" s="160" t="s">
        <v>411</v>
      </c>
      <c r="D243" s="160" t="s">
        <v>137</v>
      </c>
      <c r="E243" s="161" t="s">
        <v>412</v>
      </c>
      <c r="F243" s="162" t="s">
        <v>413</v>
      </c>
      <c r="G243" s="163" t="s">
        <v>157</v>
      </c>
      <c r="H243" s="164">
        <v>5.2000000000000002</v>
      </c>
      <c r="I243" s="165"/>
      <c r="J243" s="166">
        <f>ROUND(I243*H243,2)</f>
        <v>0</v>
      </c>
      <c r="K243" s="162" t="s">
        <v>141</v>
      </c>
      <c r="L243" s="34"/>
      <c r="M243" s="167" t="s">
        <v>1</v>
      </c>
      <c r="N243" s="168" t="s">
        <v>46</v>
      </c>
      <c r="O243" s="64"/>
      <c r="P243" s="169">
        <f>O243*H243</f>
        <v>0</v>
      </c>
      <c r="Q243" s="169">
        <v>0.00040000000000000002</v>
      </c>
      <c r="R243" s="169">
        <f>Q243*H243</f>
        <v>0.0020800000000000003</v>
      </c>
      <c r="S243" s="169">
        <v>0</v>
      </c>
      <c r="T243" s="170">
        <f>S243*H243</f>
        <v>0</v>
      </c>
      <c r="AR243" s="16" t="s">
        <v>223</v>
      </c>
      <c r="AT243" s="16" t="s">
        <v>137</v>
      </c>
      <c r="AU243" s="16" t="s">
        <v>143</v>
      </c>
      <c r="AY243" s="16" t="s">
        <v>134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6" t="s">
        <v>143</v>
      </c>
      <c r="BK243" s="171">
        <f>ROUND(I243*H243,2)</f>
        <v>0</v>
      </c>
      <c r="BL243" s="16" t="s">
        <v>223</v>
      </c>
      <c r="BM243" s="16" t="s">
        <v>414</v>
      </c>
    </row>
    <row r="244" s="12" customFormat="1">
      <c r="B244" s="180"/>
      <c r="D244" s="173" t="s">
        <v>145</v>
      </c>
      <c r="E244" s="181" t="s">
        <v>1</v>
      </c>
      <c r="F244" s="182" t="s">
        <v>415</v>
      </c>
      <c r="H244" s="183">
        <v>5.2000000000000002</v>
      </c>
      <c r="I244" s="184"/>
      <c r="L244" s="180"/>
      <c r="M244" s="185"/>
      <c r="N244" s="186"/>
      <c r="O244" s="186"/>
      <c r="P244" s="186"/>
      <c r="Q244" s="186"/>
      <c r="R244" s="186"/>
      <c r="S244" s="186"/>
      <c r="T244" s="187"/>
      <c r="AT244" s="181" t="s">
        <v>145</v>
      </c>
      <c r="AU244" s="181" t="s">
        <v>143</v>
      </c>
      <c r="AV244" s="12" t="s">
        <v>143</v>
      </c>
      <c r="AW244" s="12" t="s">
        <v>36</v>
      </c>
      <c r="AX244" s="12" t="s">
        <v>82</v>
      </c>
      <c r="AY244" s="181" t="s">
        <v>134</v>
      </c>
    </row>
    <row r="245" s="1" customFormat="1" ht="16.5" customHeight="1">
      <c r="B245" s="159"/>
      <c r="C245" s="160" t="s">
        <v>416</v>
      </c>
      <c r="D245" s="160" t="s">
        <v>137</v>
      </c>
      <c r="E245" s="161" t="s">
        <v>417</v>
      </c>
      <c r="F245" s="162" t="s">
        <v>418</v>
      </c>
      <c r="G245" s="163" t="s">
        <v>301</v>
      </c>
      <c r="H245" s="164">
        <v>1</v>
      </c>
      <c r="I245" s="165"/>
      <c r="J245" s="166">
        <f>ROUND(I245*H245,2)</f>
        <v>0</v>
      </c>
      <c r="K245" s="162" t="s">
        <v>1</v>
      </c>
      <c r="L245" s="34"/>
      <c r="M245" s="167" t="s">
        <v>1</v>
      </c>
      <c r="N245" s="168" t="s">
        <v>46</v>
      </c>
      <c r="O245" s="64"/>
      <c r="P245" s="169">
        <f>O245*H245</f>
        <v>0</v>
      </c>
      <c r="Q245" s="169">
        <v>0</v>
      </c>
      <c r="R245" s="169">
        <f>Q245*H245</f>
        <v>0</v>
      </c>
      <c r="S245" s="169">
        <v>0</v>
      </c>
      <c r="T245" s="170">
        <f>S245*H245</f>
        <v>0</v>
      </c>
      <c r="AR245" s="16" t="s">
        <v>223</v>
      </c>
      <c r="AT245" s="16" t="s">
        <v>137</v>
      </c>
      <c r="AU245" s="16" t="s">
        <v>143</v>
      </c>
      <c r="AY245" s="16" t="s">
        <v>134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6" t="s">
        <v>143</v>
      </c>
      <c r="BK245" s="171">
        <f>ROUND(I245*H245,2)</f>
        <v>0</v>
      </c>
      <c r="BL245" s="16" t="s">
        <v>223</v>
      </c>
      <c r="BM245" s="16" t="s">
        <v>419</v>
      </c>
    </row>
    <row r="246" s="1" customFormat="1" ht="16.5" customHeight="1">
      <c r="B246" s="159"/>
      <c r="C246" s="160" t="s">
        <v>420</v>
      </c>
      <c r="D246" s="160" t="s">
        <v>137</v>
      </c>
      <c r="E246" s="161" t="s">
        <v>421</v>
      </c>
      <c r="F246" s="162" t="s">
        <v>422</v>
      </c>
      <c r="G246" s="163" t="s">
        <v>356</v>
      </c>
      <c r="H246" s="206"/>
      <c r="I246" s="165"/>
      <c r="J246" s="166">
        <f>ROUND(I246*H246,2)</f>
        <v>0</v>
      </c>
      <c r="K246" s="162" t="s">
        <v>141</v>
      </c>
      <c r="L246" s="34"/>
      <c r="M246" s="167" t="s">
        <v>1</v>
      </c>
      <c r="N246" s="168" t="s">
        <v>46</v>
      </c>
      <c r="O246" s="64"/>
      <c r="P246" s="169">
        <f>O246*H246</f>
        <v>0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AR246" s="16" t="s">
        <v>223</v>
      </c>
      <c r="AT246" s="16" t="s">
        <v>137</v>
      </c>
      <c r="AU246" s="16" t="s">
        <v>143</v>
      </c>
      <c r="AY246" s="16" t="s">
        <v>134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6" t="s">
        <v>143</v>
      </c>
      <c r="BK246" s="171">
        <f>ROUND(I246*H246,2)</f>
        <v>0</v>
      </c>
      <c r="BL246" s="16" t="s">
        <v>223</v>
      </c>
      <c r="BM246" s="16" t="s">
        <v>423</v>
      </c>
    </row>
    <row r="247" s="10" customFormat="1" ht="22.8" customHeight="1">
      <c r="B247" s="146"/>
      <c r="D247" s="147" t="s">
        <v>73</v>
      </c>
      <c r="E247" s="157" t="s">
        <v>424</v>
      </c>
      <c r="F247" s="157" t="s">
        <v>425</v>
      </c>
      <c r="I247" s="149"/>
      <c r="J247" s="158">
        <f>BK247</f>
        <v>0</v>
      </c>
      <c r="L247" s="146"/>
      <c r="M247" s="151"/>
      <c r="N247" s="152"/>
      <c r="O247" s="152"/>
      <c r="P247" s="153">
        <f>SUM(P248:P262)</f>
        <v>0</v>
      </c>
      <c r="Q247" s="152"/>
      <c r="R247" s="153">
        <f>SUM(R248:R262)</f>
        <v>0.083959999999999993</v>
      </c>
      <c r="S247" s="152"/>
      <c r="T247" s="154">
        <f>SUM(T248:T262)</f>
        <v>0.071690000000000004</v>
      </c>
      <c r="AR247" s="147" t="s">
        <v>143</v>
      </c>
      <c r="AT247" s="155" t="s">
        <v>73</v>
      </c>
      <c r="AU247" s="155" t="s">
        <v>82</v>
      </c>
      <c r="AY247" s="147" t="s">
        <v>134</v>
      </c>
      <c r="BK247" s="156">
        <f>SUM(BK248:BK262)</f>
        <v>0</v>
      </c>
    </row>
    <row r="248" s="1" customFormat="1" ht="16.5" customHeight="1">
      <c r="B248" s="159"/>
      <c r="C248" s="160" t="s">
        <v>426</v>
      </c>
      <c r="D248" s="160" t="s">
        <v>137</v>
      </c>
      <c r="E248" s="161" t="s">
        <v>427</v>
      </c>
      <c r="F248" s="162" t="s">
        <v>428</v>
      </c>
      <c r="G248" s="163" t="s">
        <v>429</v>
      </c>
      <c r="H248" s="164">
        <v>1</v>
      </c>
      <c r="I248" s="165"/>
      <c r="J248" s="166">
        <f>ROUND(I248*H248,2)</f>
        <v>0</v>
      </c>
      <c r="K248" s="162" t="s">
        <v>141</v>
      </c>
      <c r="L248" s="34"/>
      <c r="M248" s="167" t="s">
        <v>1</v>
      </c>
      <c r="N248" s="168" t="s">
        <v>46</v>
      </c>
      <c r="O248" s="64"/>
      <c r="P248" s="169">
        <f>O248*H248</f>
        <v>0</v>
      </c>
      <c r="Q248" s="169">
        <v>0</v>
      </c>
      <c r="R248" s="169">
        <f>Q248*H248</f>
        <v>0</v>
      </c>
      <c r="S248" s="169">
        <v>0.01933</v>
      </c>
      <c r="T248" s="170">
        <f>S248*H248</f>
        <v>0.01933</v>
      </c>
      <c r="AR248" s="16" t="s">
        <v>223</v>
      </c>
      <c r="AT248" s="16" t="s">
        <v>137</v>
      </c>
      <c r="AU248" s="16" t="s">
        <v>143</v>
      </c>
      <c r="AY248" s="16" t="s">
        <v>134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6" t="s">
        <v>143</v>
      </c>
      <c r="BK248" s="171">
        <f>ROUND(I248*H248,2)</f>
        <v>0</v>
      </c>
      <c r="BL248" s="16" t="s">
        <v>223</v>
      </c>
      <c r="BM248" s="16" t="s">
        <v>430</v>
      </c>
    </row>
    <row r="249" s="1" customFormat="1" ht="16.5" customHeight="1">
      <c r="B249" s="159"/>
      <c r="C249" s="160" t="s">
        <v>431</v>
      </c>
      <c r="D249" s="160" t="s">
        <v>137</v>
      </c>
      <c r="E249" s="161" t="s">
        <v>432</v>
      </c>
      <c r="F249" s="162" t="s">
        <v>433</v>
      </c>
      <c r="G249" s="163" t="s">
        <v>429</v>
      </c>
      <c r="H249" s="164">
        <v>1</v>
      </c>
      <c r="I249" s="165"/>
      <c r="J249" s="166">
        <f>ROUND(I249*H249,2)</f>
        <v>0</v>
      </c>
      <c r="K249" s="162" t="s">
        <v>141</v>
      </c>
      <c r="L249" s="34"/>
      <c r="M249" s="167" t="s">
        <v>1</v>
      </c>
      <c r="N249" s="168" t="s">
        <v>46</v>
      </c>
      <c r="O249" s="64"/>
      <c r="P249" s="169">
        <f>O249*H249</f>
        <v>0</v>
      </c>
      <c r="Q249" s="169">
        <v>0.016920000000000001</v>
      </c>
      <c r="R249" s="169">
        <f>Q249*H249</f>
        <v>0.016920000000000001</v>
      </c>
      <c r="S249" s="169">
        <v>0</v>
      </c>
      <c r="T249" s="170">
        <f>S249*H249</f>
        <v>0</v>
      </c>
      <c r="AR249" s="16" t="s">
        <v>223</v>
      </c>
      <c r="AT249" s="16" t="s">
        <v>137</v>
      </c>
      <c r="AU249" s="16" t="s">
        <v>143</v>
      </c>
      <c r="AY249" s="16" t="s">
        <v>134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6" t="s">
        <v>143</v>
      </c>
      <c r="BK249" s="171">
        <f>ROUND(I249*H249,2)</f>
        <v>0</v>
      </c>
      <c r="BL249" s="16" t="s">
        <v>223</v>
      </c>
      <c r="BM249" s="16" t="s">
        <v>434</v>
      </c>
    </row>
    <row r="250" s="1" customFormat="1" ht="16.5" customHeight="1">
      <c r="B250" s="159"/>
      <c r="C250" s="196" t="s">
        <v>435</v>
      </c>
      <c r="D250" s="196" t="s">
        <v>268</v>
      </c>
      <c r="E250" s="197" t="s">
        <v>436</v>
      </c>
      <c r="F250" s="198" t="s">
        <v>437</v>
      </c>
      <c r="G250" s="199" t="s">
        <v>150</v>
      </c>
      <c r="H250" s="200">
        <v>1</v>
      </c>
      <c r="I250" s="201"/>
      <c r="J250" s="202">
        <f>ROUND(I250*H250,2)</f>
        <v>0</v>
      </c>
      <c r="K250" s="198" t="s">
        <v>141</v>
      </c>
      <c r="L250" s="203"/>
      <c r="M250" s="204" t="s">
        <v>1</v>
      </c>
      <c r="N250" s="205" t="s">
        <v>46</v>
      </c>
      <c r="O250" s="64"/>
      <c r="P250" s="169">
        <f>O250*H250</f>
        <v>0</v>
      </c>
      <c r="Q250" s="169">
        <v>0.0012999999999999999</v>
      </c>
      <c r="R250" s="169">
        <f>Q250*H250</f>
        <v>0.0012999999999999999</v>
      </c>
      <c r="S250" s="169">
        <v>0</v>
      </c>
      <c r="T250" s="170">
        <f>S250*H250</f>
        <v>0</v>
      </c>
      <c r="AR250" s="16" t="s">
        <v>307</v>
      </c>
      <c r="AT250" s="16" t="s">
        <v>268</v>
      </c>
      <c r="AU250" s="16" t="s">
        <v>143</v>
      </c>
      <c r="AY250" s="16" t="s">
        <v>134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6" t="s">
        <v>143</v>
      </c>
      <c r="BK250" s="171">
        <f>ROUND(I250*H250,2)</f>
        <v>0</v>
      </c>
      <c r="BL250" s="16" t="s">
        <v>223</v>
      </c>
      <c r="BM250" s="16" t="s">
        <v>438</v>
      </c>
    </row>
    <row r="251" s="1" customFormat="1" ht="16.5" customHeight="1">
      <c r="B251" s="159"/>
      <c r="C251" s="160" t="s">
        <v>439</v>
      </c>
      <c r="D251" s="160" t="s">
        <v>137</v>
      </c>
      <c r="E251" s="161" t="s">
        <v>440</v>
      </c>
      <c r="F251" s="162" t="s">
        <v>441</v>
      </c>
      <c r="G251" s="163" t="s">
        <v>150</v>
      </c>
      <c r="H251" s="164">
        <v>1</v>
      </c>
      <c r="I251" s="165"/>
      <c r="J251" s="166">
        <f>ROUND(I251*H251,2)</f>
        <v>0</v>
      </c>
      <c r="K251" s="162" t="s">
        <v>141</v>
      </c>
      <c r="L251" s="34"/>
      <c r="M251" s="167" t="s">
        <v>1</v>
      </c>
      <c r="N251" s="168" t="s">
        <v>46</v>
      </c>
      <c r="O251" s="64"/>
      <c r="P251" s="169">
        <f>O251*H251</f>
        <v>0</v>
      </c>
      <c r="Q251" s="169">
        <v>0.0024199999999999998</v>
      </c>
      <c r="R251" s="169">
        <f>Q251*H251</f>
        <v>0.0024199999999999998</v>
      </c>
      <c r="S251" s="169">
        <v>0</v>
      </c>
      <c r="T251" s="170">
        <f>S251*H251</f>
        <v>0</v>
      </c>
      <c r="AR251" s="16" t="s">
        <v>223</v>
      </c>
      <c r="AT251" s="16" t="s">
        <v>137</v>
      </c>
      <c r="AU251" s="16" t="s">
        <v>143</v>
      </c>
      <c r="AY251" s="16" t="s">
        <v>134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6" t="s">
        <v>143</v>
      </c>
      <c r="BK251" s="171">
        <f>ROUND(I251*H251,2)</f>
        <v>0</v>
      </c>
      <c r="BL251" s="16" t="s">
        <v>223</v>
      </c>
      <c r="BM251" s="16" t="s">
        <v>442</v>
      </c>
    </row>
    <row r="252" s="1" customFormat="1" ht="16.5" customHeight="1">
      <c r="B252" s="159"/>
      <c r="C252" s="196" t="s">
        <v>443</v>
      </c>
      <c r="D252" s="196" t="s">
        <v>268</v>
      </c>
      <c r="E252" s="197" t="s">
        <v>444</v>
      </c>
      <c r="F252" s="198" t="s">
        <v>445</v>
      </c>
      <c r="G252" s="199" t="s">
        <v>150</v>
      </c>
      <c r="H252" s="200">
        <v>1</v>
      </c>
      <c r="I252" s="201"/>
      <c r="J252" s="202">
        <f>ROUND(I252*H252,2)</f>
        <v>0</v>
      </c>
      <c r="K252" s="198" t="s">
        <v>141</v>
      </c>
      <c r="L252" s="203"/>
      <c r="M252" s="204" t="s">
        <v>1</v>
      </c>
      <c r="N252" s="205" t="s">
        <v>46</v>
      </c>
      <c r="O252" s="64"/>
      <c r="P252" s="169">
        <f>O252*H252</f>
        <v>0</v>
      </c>
      <c r="Q252" s="169">
        <v>0.014500000000000001</v>
      </c>
      <c r="R252" s="169">
        <f>Q252*H252</f>
        <v>0.014500000000000001</v>
      </c>
      <c r="S252" s="169">
        <v>0</v>
      </c>
      <c r="T252" s="170">
        <f>S252*H252</f>
        <v>0</v>
      </c>
      <c r="AR252" s="16" t="s">
        <v>307</v>
      </c>
      <c r="AT252" s="16" t="s">
        <v>268</v>
      </c>
      <c r="AU252" s="16" t="s">
        <v>143</v>
      </c>
      <c r="AY252" s="16" t="s">
        <v>134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6" t="s">
        <v>143</v>
      </c>
      <c r="BK252" s="171">
        <f>ROUND(I252*H252,2)</f>
        <v>0</v>
      </c>
      <c r="BL252" s="16" t="s">
        <v>223</v>
      </c>
      <c r="BM252" s="16" t="s">
        <v>446</v>
      </c>
    </row>
    <row r="253" s="1" customFormat="1" ht="16.5" customHeight="1">
      <c r="B253" s="159"/>
      <c r="C253" s="196" t="s">
        <v>447</v>
      </c>
      <c r="D253" s="196" t="s">
        <v>268</v>
      </c>
      <c r="E253" s="197" t="s">
        <v>448</v>
      </c>
      <c r="F253" s="198" t="s">
        <v>449</v>
      </c>
      <c r="G253" s="199" t="s">
        <v>150</v>
      </c>
      <c r="H253" s="200">
        <v>1</v>
      </c>
      <c r="I253" s="201"/>
      <c r="J253" s="202">
        <f>ROUND(I253*H253,2)</f>
        <v>0</v>
      </c>
      <c r="K253" s="198" t="s">
        <v>141</v>
      </c>
      <c r="L253" s="203"/>
      <c r="M253" s="204" t="s">
        <v>1</v>
      </c>
      <c r="N253" s="205" t="s">
        <v>46</v>
      </c>
      <c r="O253" s="64"/>
      <c r="P253" s="169">
        <f>O253*H253</f>
        <v>0</v>
      </c>
      <c r="Q253" s="169">
        <v>0.0012999999999999999</v>
      </c>
      <c r="R253" s="169">
        <f>Q253*H253</f>
        <v>0.0012999999999999999</v>
      </c>
      <c r="S253" s="169">
        <v>0</v>
      </c>
      <c r="T253" s="170">
        <f>S253*H253</f>
        <v>0</v>
      </c>
      <c r="AR253" s="16" t="s">
        <v>307</v>
      </c>
      <c r="AT253" s="16" t="s">
        <v>268</v>
      </c>
      <c r="AU253" s="16" t="s">
        <v>143</v>
      </c>
      <c r="AY253" s="16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6" t="s">
        <v>143</v>
      </c>
      <c r="BK253" s="171">
        <f>ROUND(I253*H253,2)</f>
        <v>0</v>
      </c>
      <c r="BL253" s="16" t="s">
        <v>223</v>
      </c>
      <c r="BM253" s="16" t="s">
        <v>450</v>
      </c>
    </row>
    <row r="254" s="1" customFormat="1" ht="16.5" customHeight="1">
      <c r="B254" s="159"/>
      <c r="C254" s="196" t="s">
        <v>451</v>
      </c>
      <c r="D254" s="196" t="s">
        <v>268</v>
      </c>
      <c r="E254" s="197" t="s">
        <v>452</v>
      </c>
      <c r="F254" s="198" t="s">
        <v>453</v>
      </c>
      <c r="G254" s="199" t="s">
        <v>150</v>
      </c>
      <c r="H254" s="200">
        <v>1</v>
      </c>
      <c r="I254" s="201"/>
      <c r="J254" s="202">
        <f>ROUND(I254*H254,2)</f>
        <v>0</v>
      </c>
      <c r="K254" s="198" t="s">
        <v>1</v>
      </c>
      <c r="L254" s="203"/>
      <c r="M254" s="204" t="s">
        <v>1</v>
      </c>
      <c r="N254" s="205" t="s">
        <v>46</v>
      </c>
      <c r="O254" s="64"/>
      <c r="P254" s="169">
        <f>O254*H254</f>
        <v>0</v>
      </c>
      <c r="Q254" s="169">
        <v>0.0012999999999999999</v>
      </c>
      <c r="R254" s="169">
        <f>Q254*H254</f>
        <v>0.0012999999999999999</v>
      </c>
      <c r="S254" s="169">
        <v>0</v>
      </c>
      <c r="T254" s="170">
        <f>S254*H254</f>
        <v>0</v>
      </c>
      <c r="AR254" s="16" t="s">
        <v>307</v>
      </c>
      <c r="AT254" s="16" t="s">
        <v>268</v>
      </c>
      <c r="AU254" s="16" t="s">
        <v>143</v>
      </c>
      <c r="AY254" s="16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6" t="s">
        <v>143</v>
      </c>
      <c r="BK254" s="171">
        <f>ROUND(I254*H254,2)</f>
        <v>0</v>
      </c>
      <c r="BL254" s="16" t="s">
        <v>223</v>
      </c>
      <c r="BM254" s="16" t="s">
        <v>454</v>
      </c>
    </row>
    <row r="255" s="1" customFormat="1" ht="16.5" customHeight="1">
      <c r="B255" s="159"/>
      <c r="C255" s="160" t="s">
        <v>455</v>
      </c>
      <c r="D255" s="160" t="s">
        <v>137</v>
      </c>
      <c r="E255" s="161" t="s">
        <v>456</v>
      </c>
      <c r="F255" s="162" t="s">
        <v>457</v>
      </c>
      <c r="G255" s="163" t="s">
        <v>429</v>
      </c>
      <c r="H255" s="164">
        <v>1</v>
      </c>
      <c r="I255" s="165"/>
      <c r="J255" s="166">
        <f>ROUND(I255*H255,2)</f>
        <v>0</v>
      </c>
      <c r="K255" s="162" t="s">
        <v>141</v>
      </c>
      <c r="L255" s="34"/>
      <c r="M255" s="167" t="s">
        <v>1</v>
      </c>
      <c r="N255" s="168" t="s">
        <v>46</v>
      </c>
      <c r="O255" s="64"/>
      <c r="P255" s="169">
        <f>O255*H255</f>
        <v>0</v>
      </c>
      <c r="Q255" s="169">
        <v>0</v>
      </c>
      <c r="R255" s="169">
        <f>Q255*H255</f>
        <v>0</v>
      </c>
      <c r="S255" s="169">
        <v>0.019460000000000002</v>
      </c>
      <c r="T255" s="170">
        <f>S255*H255</f>
        <v>0.019460000000000002</v>
      </c>
      <c r="AR255" s="16" t="s">
        <v>223</v>
      </c>
      <c r="AT255" s="16" t="s">
        <v>137</v>
      </c>
      <c r="AU255" s="16" t="s">
        <v>143</v>
      </c>
      <c r="AY255" s="16" t="s">
        <v>134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6" t="s">
        <v>143</v>
      </c>
      <c r="BK255" s="171">
        <f>ROUND(I255*H255,2)</f>
        <v>0</v>
      </c>
      <c r="BL255" s="16" t="s">
        <v>223</v>
      </c>
      <c r="BM255" s="16" t="s">
        <v>458</v>
      </c>
    </row>
    <row r="256" s="1" customFormat="1" ht="16.5" customHeight="1">
      <c r="B256" s="159"/>
      <c r="C256" s="160" t="s">
        <v>459</v>
      </c>
      <c r="D256" s="160" t="s">
        <v>137</v>
      </c>
      <c r="E256" s="161" t="s">
        <v>460</v>
      </c>
      <c r="F256" s="162" t="s">
        <v>461</v>
      </c>
      <c r="G256" s="163" t="s">
        <v>429</v>
      </c>
      <c r="H256" s="164">
        <v>1</v>
      </c>
      <c r="I256" s="165"/>
      <c r="J256" s="166">
        <f>ROUND(I256*H256,2)</f>
        <v>0</v>
      </c>
      <c r="K256" s="162" t="s">
        <v>1</v>
      </c>
      <c r="L256" s="34"/>
      <c r="M256" s="167" t="s">
        <v>1</v>
      </c>
      <c r="N256" s="168" t="s">
        <v>46</v>
      </c>
      <c r="O256" s="64"/>
      <c r="P256" s="169">
        <f>O256*H256</f>
        <v>0</v>
      </c>
      <c r="Q256" s="169">
        <v>0.010749999999999999</v>
      </c>
      <c r="R256" s="169">
        <f>Q256*H256</f>
        <v>0.010749999999999999</v>
      </c>
      <c r="S256" s="169">
        <v>0</v>
      </c>
      <c r="T256" s="170">
        <f>S256*H256</f>
        <v>0</v>
      </c>
      <c r="AR256" s="16" t="s">
        <v>223</v>
      </c>
      <c r="AT256" s="16" t="s">
        <v>137</v>
      </c>
      <c r="AU256" s="16" t="s">
        <v>143</v>
      </c>
      <c r="AY256" s="16" t="s">
        <v>134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6" t="s">
        <v>143</v>
      </c>
      <c r="BK256" s="171">
        <f>ROUND(I256*H256,2)</f>
        <v>0</v>
      </c>
      <c r="BL256" s="16" t="s">
        <v>223</v>
      </c>
      <c r="BM256" s="16" t="s">
        <v>462</v>
      </c>
    </row>
    <row r="257" s="1" customFormat="1" ht="16.5" customHeight="1">
      <c r="B257" s="159"/>
      <c r="C257" s="160" t="s">
        <v>463</v>
      </c>
      <c r="D257" s="160" t="s">
        <v>137</v>
      </c>
      <c r="E257" s="161" t="s">
        <v>464</v>
      </c>
      <c r="F257" s="162" t="s">
        <v>465</v>
      </c>
      <c r="G257" s="163" t="s">
        <v>429</v>
      </c>
      <c r="H257" s="164">
        <v>1</v>
      </c>
      <c r="I257" s="165"/>
      <c r="J257" s="166">
        <f>ROUND(I257*H257,2)</f>
        <v>0</v>
      </c>
      <c r="K257" s="162" t="s">
        <v>1</v>
      </c>
      <c r="L257" s="34"/>
      <c r="M257" s="167" t="s">
        <v>1</v>
      </c>
      <c r="N257" s="168" t="s">
        <v>46</v>
      </c>
      <c r="O257" s="64"/>
      <c r="P257" s="169">
        <f>O257*H257</f>
        <v>0</v>
      </c>
      <c r="Q257" s="169">
        <v>0.018790000000000001</v>
      </c>
      <c r="R257" s="169">
        <f>Q257*H257</f>
        <v>0.018790000000000001</v>
      </c>
      <c r="S257" s="169">
        <v>0</v>
      </c>
      <c r="T257" s="170">
        <f>S257*H257</f>
        <v>0</v>
      </c>
      <c r="AR257" s="16" t="s">
        <v>223</v>
      </c>
      <c r="AT257" s="16" t="s">
        <v>137</v>
      </c>
      <c r="AU257" s="16" t="s">
        <v>143</v>
      </c>
      <c r="AY257" s="16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6" t="s">
        <v>143</v>
      </c>
      <c r="BK257" s="171">
        <f>ROUND(I257*H257,2)</f>
        <v>0</v>
      </c>
      <c r="BL257" s="16" t="s">
        <v>223</v>
      </c>
      <c r="BM257" s="16" t="s">
        <v>466</v>
      </c>
    </row>
    <row r="258" s="1" customFormat="1" ht="16.5" customHeight="1">
      <c r="B258" s="159"/>
      <c r="C258" s="196" t="s">
        <v>467</v>
      </c>
      <c r="D258" s="196" t="s">
        <v>268</v>
      </c>
      <c r="E258" s="197" t="s">
        <v>468</v>
      </c>
      <c r="F258" s="198" t="s">
        <v>469</v>
      </c>
      <c r="G258" s="199" t="s">
        <v>150</v>
      </c>
      <c r="H258" s="200">
        <v>1</v>
      </c>
      <c r="I258" s="201"/>
      <c r="J258" s="202">
        <f>ROUND(I258*H258,2)</f>
        <v>0</v>
      </c>
      <c r="K258" s="198" t="s">
        <v>286</v>
      </c>
      <c r="L258" s="203"/>
      <c r="M258" s="204" t="s">
        <v>1</v>
      </c>
      <c r="N258" s="205" t="s">
        <v>46</v>
      </c>
      <c r="O258" s="64"/>
      <c r="P258" s="169">
        <f>O258*H258</f>
        <v>0</v>
      </c>
      <c r="Q258" s="169">
        <v>0.012999999999999999</v>
      </c>
      <c r="R258" s="169">
        <f>Q258*H258</f>
        <v>0.012999999999999999</v>
      </c>
      <c r="S258" s="169">
        <v>0</v>
      </c>
      <c r="T258" s="170">
        <f>S258*H258</f>
        <v>0</v>
      </c>
      <c r="AR258" s="16" t="s">
        <v>307</v>
      </c>
      <c r="AT258" s="16" t="s">
        <v>268</v>
      </c>
      <c r="AU258" s="16" t="s">
        <v>143</v>
      </c>
      <c r="AY258" s="16" t="s">
        <v>134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6" t="s">
        <v>143</v>
      </c>
      <c r="BK258" s="171">
        <f>ROUND(I258*H258,2)</f>
        <v>0</v>
      </c>
      <c r="BL258" s="16" t="s">
        <v>223</v>
      </c>
      <c r="BM258" s="16" t="s">
        <v>470</v>
      </c>
    </row>
    <row r="259" s="1" customFormat="1" ht="16.5" customHeight="1">
      <c r="B259" s="159"/>
      <c r="C259" s="160" t="s">
        <v>471</v>
      </c>
      <c r="D259" s="160" t="s">
        <v>137</v>
      </c>
      <c r="E259" s="161" t="s">
        <v>472</v>
      </c>
      <c r="F259" s="162" t="s">
        <v>473</v>
      </c>
      <c r="G259" s="163" t="s">
        <v>429</v>
      </c>
      <c r="H259" s="164">
        <v>1</v>
      </c>
      <c r="I259" s="165"/>
      <c r="J259" s="166">
        <f>ROUND(I259*H259,2)</f>
        <v>0</v>
      </c>
      <c r="K259" s="162" t="s">
        <v>141</v>
      </c>
      <c r="L259" s="34"/>
      <c r="M259" s="167" t="s">
        <v>1</v>
      </c>
      <c r="N259" s="168" t="s">
        <v>46</v>
      </c>
      <c r="O259" s="64"/>
      <c r="P259" s="169">
        <f>O259*H259</f>
        <v>0</v>
      </c>
      <c r="Q259" s="169">
        <v>0</v>
      </c>
      <c r="R259" s="169">
        <f>Q259*H259</f>
        <v>0</v>
      </c>
      <c r="S259" s="169">
        <v>0.032899999999999999</v>
      </c>
      <c r="T259" s="170">
        <f>S259*H259</f>
        <v>0.032899999999999999</v>
      </c>
      <c r="AR259" s="16" t="s">
        <v>223</v>
      </c>
      <c r="AT259" s="16" t="s">
        <v>137</v>
      </c>
      <c r="AU259" s="16" t="s">
        <v>143</v>
      </c>
      <c r="AY259" s="16" t="s">
        <v>134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16" t="s">
        <v>143</v>
      </c>
      <c r="BK259" s="171">
        <f>ROUND(I259*H259,2)</f>
        <v>0</v>
      </c>
      <c r="BL259" s="16" t="s">
        <v>223</v>
      </c>
      <c r="BM259" s="16" t="s">
        <v>474</v>
      </c>
    </row>
    <row r="260" s="1" customFormat="1" ht="16.5" customHeight="1">
      <c r="B260" s="159"/>
      <c r="C260" s="160" t="s">
        <v>475</v>
      </c>
      <c r="D260" s="160" t="s">
        <v>137</v>
      </c>
      <c r="E260" s="161" t="s">
        <v>476</v>
      </c>
      <c r="F260" s="162" t="s">
        <v>477</v>
      </c>
      <c r="G260" s="163" t="s">
        <v>429</v>
      </c>
      <c r="H260" s="164">
        <v>1</v>
      </c>
      <c r="I260" s="165"/>
      <c r="J260" s="166">
        <f>ROUND(I260*H260,2)</f>
        <v>0</v>
      </c>
      <c r="K260" s="162" t="s">
        <v>141</v>
      </c>
      <c r="L260" s="34"/>
      <c r="M260" s="167" t="s">
        <v>1</v>
      </c>
      <c r="N260" s="168" t="s">
        <v>46</v>
      </c>
      <c r="O260" s="64"/>
      <c r="P260" s="169">
        <f>O260*H260</f>
        <v>0</v>
      </c>
      <c r="Q260" s="169">
        <v>0.0018400000000000001</v>
      </c>
      <c r="R260" s="169">
        <f>Q260*H260</f>
        <v>0.0018400000000000001</v>
      </c>
      <c r="S260" s="169">
        <v>0</v>
      </c>
      <c r="T260" s="170">
        <f>S260*H260</f>
        <v>0</v>
      </c>
      <c r="AR260" s="16" t="s">
        <v>223</v>
      </c>
      <c r="AT260" s="16" t="s">
        <v>137</v>
      </c>
      <c r="AU260" s="16" t="s">
        <v>143</v>
      </c>
      <c r="AY260" s="16" t="s">
        <v>134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16" t="s">
        <v>143</v>
      </c>
      <c r="BK260" s="171">
        <f>ROUND(I260*H260,2)</f>
        <v>0</v>
      </c>
      <c r="BL260" s="16" t="s">
        <v>223</v>
      </c>
      <c r="BM260" s="16" t="s">
        <v>478</v>
      </c>
    </row>
    <row r="261" s="1" customFormat="1" ht="16.5" customHeight="1">
      <c r="B261" s="159"/>
      <c r="C261" s="160" t="s">
        <v>479</v>
      </c>
      <c r="D261" s="160" t="s">
        <v>137</v>
      </c>
      <c r="E261" s="161" t="s">
        <v>480</v>
      </c>
      <c r="F261" s="162" t="s">
        <v>481</v>
      </c>
      <c r="G261" s="163" t="s">
        <v>429</v>
      </c>
      <c r="H261" s="164">
        <v>1</v>
      </c>
      <c r="I261" s="165"/>
      <c r="J261" s="166">
        <f>ROUND(I261*H261,2)</f>
        <v>0</v>
      </c>
      <c r="K261" s="162" t="s">
        <v>141</v>
      </c>
      <c r="L261" s="34"/>
      <c r="M261" s="167" t="s">
        <v>1</v>
      </c>
      <c r="N261" s="168" t="s">
        <v>46</v>
      </c>
      <c r="O261" s="64"/>
      <c r="P261" s="169">
        <f>O261*H261</f>
        <v>0</v>
      </c>
      <c r="Q261" s="169">
        <v>0.0018400000000000001</v>
      </c>
      <c r="R261" s="169">
        <f>Q261*H261</f>
        <v>0.0018400000000000001</v>
      </c>
      <c r="S261" s="169">
        <v>0</v>
      </c>
      <c r="T261" s="170">
        <f>S261*H261</f>
        <v>0</v>
      </c>
      <c r="AR261" s="16" t="s">
        <v>223</v>
      </c>
      <c r="AT261" s="16" t="s">
        <v>137</v>
      </c>
      <c r="AU261" s="16" t="s">
        <v>143</v>
      </c>
      <c r="AY261" s="16" t="s">
        <v>134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6" t="s">
        <v>143</v>
      </c>
      <c r="BK261" s="171">
        <f>ROUND(I261*H261,2)</f>
        <v>0</v>
      </c>
      <c r="BL261" s="16" t="s">
        <v>223</v>
      </c>
      <c r="BM261" s="16" t="s">
        <v>482</v>
      </c>
    </row>
    <row r="262" s="1" customFormat="1" ht="16.5" customHeight="1">
      <c r="B262" s="159"/>
      <c r="C262" s="160" t="s">
        <v>483</v>
      </c>
      <c r="D262" s="160" t="s">
        <v>137</v>
      </c>
      <c r="E262" s="161" t="s">
        <v>484</v>
      </c>
      <c r="F262" s="162" t="s">
        <v>485</v>
      </c>
      <c r="G262" s="163" t="s">
        <v>356</v>
      </c>
      <c r="H262" s="206"/>
      <c r="I262" s="165"/>
      <c r="J262" s="166">
        <f>ROUND(I262*H262,2)</f>
        <v>0</v>
      </c>
      <c r="K262" s="162" t="s">
        <v>141</v>
      </c>
      <c r="L262" s="34"/>
      <c r="M262" s="167" t="s">
        <v>1</v>
      </c>
      <c r="N262" s="168" t="s">
        <v>46</v>
      </c>
      <c r="O262" s="64"/>
      <c r="P262" s="169">
        <f>O262*H262</f>
        <v>0</v>
      </c>
      <c r="Q262" s="169">
        <v>0</v>
      </c>
      <c r="R262" s="169">
        <f>Q262*H262</f>
        <v>0</v>
      </c>
      <c r="S262" s="169">
        <v>0</v>
      </c>
      <c r="T262" s="170">
        <f>S262*H262</f>
        <v>0</v>
      </c>
      <c r="AR262" s="16" t="s">
        <v>223</v>
      </c>
      <c r="AT262" s="16" t="s">
        <v>137</v>
      </c>
      <c r="AU262" s="16" t="s">
        <v>143</v>
      </c>
      <c r="AY262" s="16" t="s">
        <v>134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6" t="s">
        <v>143</v>
      </c>
      <c r="BK262" s="171">
        <f>ROUND(I262*H262,2)</f>
        <v>0</v>
      </c>
      <c r="BL262" s="16" t="s">
        <v>223</v>
      </c>
      <c r="BM262" s="16" t="s">
        <v>486</v>
      </c>
    </row>
    <row r="263" s="10" customFormat="1" ht="22.8" customHeight="1">
      <c r="B263" s="146"/>
      <c r="D263" s="147" t="s">
        <v>73</v>
      </c>
      <c r="E263" s="157" t="s">
        <v>487</v>
      </c>
      <c r="F263" s="157" t="s">
        <v>488</v>
      </c>
      <c r="I263" s="149"/>
      <c r="J263" s="158">
        <f>BK263</f>
        <v>0</v>
      </c>
      <c r="L263" s="146"/>
      <c r="M263" s="151"/>
      <c r="N263" s="152"/>
      <c r="O263" s="152"/>
      <c r="P263" s="153">
        <f>P264</f>
        <v>0</v>
      </c>
      <c r="Q263" s="152"/>
      <c r="R263" s="153">
        <f>R264</f>
        <v>0.0010399999999999999</v>
      </c>
      <c r="S263" s="152"/>
      <c r="T263" s="154">
        <f>T264</f>
        <v>0</v>
      </c>
      <c r="AR263" s="147" t="s">
        <v>143</v>
      </c>
      <c r="AT263" s="155" t="s">
        <v>73</v>
      </c>
      <c r="AU263" s="155" t="s">
        <v>82</v>
      </c>
      <c r="AY263" s="147" t="s">
        <v>134</v>
      </c>
      <c r="BK263" s="156">
        <f>BK264</f>
        <v>0</v>
      </c>
    </row>
    <row r="264" s="1" customFormat="1" ht="16.5" customHeight="1">
      <c r="B264" s="159"/>
      <c r="C264" s="160" t="s">
        <v>489</v>
      </c>
      <c r="D264" s="160" t="s">
        <v>137</v>
      </c>
      <c r="E264" s="161" t="s">
        <v>490</v>
      </c>
      <c r="F264" s="162" t="s">
        <v>491</v>
      </c>
      <c r="G264" s="163" t="s">
        <v>150</v>
      </c>
      <c r="H264" s="164">
        <v>1</v>
      </c>
      <c r="I264" s="165"/>
      <c r="J264" s="166">
        <f>ROUND(I264*H264,2)</f>
        <v>0</v>
      </c>
      <c r="K264" s="162" t="s">
        <v>141</v>
      </c>
      <c r="L264" s="34"/>
      <c r="M264" s="167" t="s">
        <v>1</v>
      </c>
      <c r="N264" s="168" t="s">
        <v>46</v>
      </c>
      <c r="O264" s="64"/>
      <c r="P264" s="169">
        <f>O264*H264</f>
        <v>0</v>
      </c>
      <c r="Q264" s="169">
        <v>0.0010399999999999999</v>
      </c>
      <c r="R264" s="169">
        <f>Q264*H264</f>
        <v>0.0010399999999999999</v>
      </c>
      <c r="S264" s="169">
        <v>0</v>
      </c>
      <c r="T264" s="170">
        <f>S264*H264</f>
        <v>0</v>
      </c>
      <c r="AR264" s="16" t="s">
        <v>223</v>
      </c>
      <c r="AT264" s="16" t="s">
        <v>137</v>
      </c>
      <c r="AU264" s="16" t="s">
        <v>143</v>
      </c>
      <c r="AY264" s="16" t="s">
        <v>134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6" t="s">
        <v>143</v>
      </c>
      <c r="BK264" s="171">
        <f>ROUND(I264*H264,2)</f>
        <v>0</v>
      </c>
      <c r="BL264" s="16" t="s">
        <v>223</v>
      </c>
      <c r="BM264" s="16" t="s">
        <v>492</v>
      </c>
    </row>
    <row r="265" s="10" customFormat="1" ht="22.8" customHeight="1">
      <c r="B265" s="146"/>
      <c r="D265" s="147" t="s">
        <v>73</v>
      </c>
      <c r="E265" s="157" t="s">
        <v>493</v>
      </c>
      <c r="F265" s="157" t="s">
        <v>494</v>
      </c>
      <c r="I265" s="149"/>
      <c r="J265" s="158">
        <f>BK265</f>
        <v>0</v>
      </c>
      <c r="L265" s="146"/>
      <c r="M265" s="151"/>
      <c r="N265" s="152"/>
      <c r="O265" s="152"/>
      <c r="P265" s="153">
        <f>SUM(P266:P273)</f>
        <v>0</v>
      </c>
      <c r="Q265" s="152"/>
      <c r="R265" s="153">
        <f>SUM(R266:R273)</f>
        <v>0.0025019999999999999</v>
      </c>
      <c r="S265" s="152"/>
      <c r="T265" s="154">
        <f>SUM(T266:T273)</f>
        <v>0.042840000000000003</v>
      </c>
      <c r="AR265" s="147" t="s">
        <v>143</v>
      </c>
      <c r="AT265" s="155" t="s">
        <v>73</v>
      </c>
      <c r="AU265" s="155" t="s">
        <v>82</v>
      </c>
      <c r="AY265" s="147" t="s">
        <v>134</v>
      </c>
      <c r="BK265" s="156">
        <f>SUM(BK266:BK273)</f>
        <v>0</v>
      </c>
    </row>
    <row r="266" s="1" customFormat="1" ht="16.5" customHeight="1">
      <c r="B266" s="159"/>
      <c r="C266" s="160" t="s">
        <v>495</v>
      </c>
      <c r="D266" s="160" t="s">
        <v>137</v>
      </c>
      <c r="E266" s="161" t="s">
        <v>496</v>
      </c>
      <c r="F266" s="162" t="s">
        <v>497</v>
      </c>
      <c r="G266" s="163" t="s">
        <v>164</v>
      </c>
      <c r="H266" s="164">
        <v>1.8</v>
      </c>
      <c r="I266" s="165"/>
      <c r="J266" s="166">
        <f>ROUND(I266*H266,2)</f>
        <v>0</v>
      </c>
      <c r="K266" s="162" t="s">
        <v>141</v>
      </c>
      <c r="L266" s="34"/>
      <c r="M266" s="167" t="s">
        <v>1</v>
      </c>
      <c r="N266" s="168" t="s">
        <v>46</v>
      </c>
      <c r="O266" s="64"/>
      <c r="P266" s="169">
        <f>O266*H266</f>
        <v>0</v>
      </c>
      <c r="Q266" s="169">
        <v>0</v>
      </c>
      <c r="R266" s="169">
        <f>Q266*H266</f>
        <v>0</v>
      </c>
      <c r="S266" s="169">
        <v>0.023800000000000002</v>
      </c>
      <c r="T266" s="170">
        <f>S266*H266</f>
        <v>0.042840000000000003</v>
      </c>
      <c r="AR266" s="16" t="s">
        <v>223</v>
      </c>
      <c r="AT266" s="16" t="s">
        <v>137</v>
      </c>
      <c r="AU266" s="16" t="s">
        <v>143</v>
      </c>
      <c r="AY266" s="16" t="s">
        <v>134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16" t="s">
        <v>143</v>
      </c>
      <c r="BK266" s="171">
        <f>ROUND(I266*H266,2)</f>
        <v>0</v>
      </c>
      <c r="BL266" s="16" t="s">
        <v>223</v>
      </c>
      <c r="BM266" s="16" t="s">
        <v>498</v>
      </c>
    </row>
    <row r="267" s="12" customFormat="1">
      <c r="B267" s="180"/>
      <c r="D267" s="173" t="s">
        <v>145</v>
      </c>
      <c r="E267" s="181" t="s">
        <v>1</v>
      </c>
      <c r="F267" s="182" t="s">
        <v>499</v>
      </c>
      <c r="H267" s="183">
        <v>1.8</v>
      </c>
      <c r="I267" s="184"/>
      <c r="L267" s="180"/>
      <c r="M267" s="185"/>
      <c r="N267" s="186"/>
      <c r="O267" s="186"/>
      <c r="P267" s="186"/>
      <c r="Q267" s="186"/>
      <c r="R267" s="186"/>
      <c r="S267" s="186"/>
      <c r="T267" s="187"/>
      <c r="AT267" s="181" t="s">
        <v>145</v>
      </c>
      <c r="AU267" s="181" t="s">
        <v>143</v>
      </c>
      <c r="AV267" s="12" t="s">
        <v>143</v>
      </c>
      <c r="AW267" s="12" t="s">
        <v>36</v>
      </c>
      <c r="AX267" s="12" t="s">
        <v>82</v>
      </c>
      <c r="AY267" s="181" t="s">
        <v>134</v>
      </c>
    </row>
    <row r="268" s="1" customFormat="1" ht="16.5" customHeight="1">
      <c r="B268" s="159"/>
      <c r="C268" s="160" t="s">
        <v>500</v>
      </c>
      <c r="D268" s="160" t="s">
        <v>137</v>
      </c>
      <c r="E268" s="161" t="s">
        <v>501</v>
      </c>
      <c r="F268" s="162" t="s">
        <v>502</v>
      </c>
      <c r="G268" s="163" t="s">
        <v>164</v>
      </c>
      <c r="H268" s="164">
        <v>1.8</v>
      </c>
      <c r="I268" s="165"/>
      <c r="J268" s="166">
        <f>ROUND(I268*H268,2)</f>
        <v>0</v>
      </c>
      <c r="K268" s="162" t="s">
        <v>141</v>
      </c>
      <c r="L268" s="34"/>
      <c r="M268" s="167" t="s">
        <v>1</v>
      </c>
      <c r="N268" s="168" t="s">
        <v>46</v>
      </c>
      <c r="O268" s="64"/>
      <c r="P268" s="169">
        <f>O268*H268</f>
        <v>0</v>
      </c>
      <c r="Q268" s="169">
        <v>0.00139</v>
      </c>
      <c r="R268" s="169">
        <f>Q268*H268</f>
        <v>0.0025019999999999999</v>
      </c>
      <c r="S268" s="169">
        <v>0</v>
      </c>
      <c r="T268" s="170">
        <f>S268*H268</f>
        <v>0</v>
      </c>
      <c r="AR268" s="16" t="s">
        <v>223</v>
      </c>
      <c r="AT268" s="16" t="s">
        <v>137</v>
      </c>
      <c r="AU268" s="16" t="s">
        <v>143</v>
      </c>
      <c r="AY268" s="16" t="s">
        <v>134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6" t="s">
        <v>143</v>
      </c>
      <c r="BK268" s="171">
        <f>ROUND(I268*H268,2)</f>
        <v>0</v>
      </c>
      <c r="BL268" s="16" t="s">
        <v>223</v>
      </c>
      <c r="BM268" s="16" t="s">
        <v>503</v>
      </c>
    </row>
    <row r="269" s="12" customFormat="1">
      <c r="B269" s="180"/>
      <c r="D269" s="173" t="s">
        <v>145</v>
      </c>
      <c r="E269" s="181" t="s">
        <v>1</v>
      </c>
      <c r="F269" s="182" t="s">
        <v>504</v>
      </c>
      <c r="H269" s="183">
        <v>1.8</v>
      </c>
      <c r="I269" s="184"/>
      <c r="L269" s="180"/>
      <c r="M269" s="185"/>
      <c r="N269" s="186"/>
      <c r="O269" s="186"/>
      <c r="P269" s="186"/>
      <c r="Q269" s="186"/>
      <c r="R269" s="186"/>
      <c r="S269" s="186"/>
      <c r="T269" s="187"/>
      <c r="AT269" s="181" t="s">
        <v>145</v>
      </c>
      <c r="AU269" s="181" t="s">
        <v>143</v>
      </c>
      <c r="AV269" s="12" t="s">
        <v>143</v>
      </c>
      <c r="AW269" s="12" t="s">
        <v>36</v>
      </c>
      <c r="AX269" s="12" t="s">
        <v>82</v>
      </c>
      <c r="AY269" s="181" t="s">
        <v>134</v>
      </c>
    </row>
    <row r="270" s="1" customFormat="1" ht="16.5" customHeight="1">
      <c r="B270" s="159"/>
      <c r="C270" s="160" t="s">
        <v>505</v>
      </c>
      <c r="D270" s="160" t="s">
        <v>137</v>
      </c>
      <c r="E270" s="161" t="s">
        <v>506</v>
      </c>
      <c r="F270" s="162" t="s">
        <v>507</v>
      </c>
      <c r="G270" s="163" t="s">
        <v>164</v>
      </c>
      <c r="H270" s="164">
        <v>1.8</v>
      </c>
      <c r="I270" s="165"/>
      <c r="J270" s="166">
        <f>ROUND(I270*H270,2)</f>
        <v>0</v>
      </c>
      <c r="K270" s="162" t="s">
        <v>141</v>
      </c>
      <c r="L270" s="34"/>
      <c r="M270" s="167" t="s">
        <v>1</v>
      </c>
      <c r="N270" s="168" t="s">
        <v>46</v>
      </c>
      <c r="O270" s="64"/>
      <c r="P270" s="169">
        <f>O270*H270</f>
        <v>0</v>
      </c>
      <c r="Q270" s="169">
        <v>0</v>
      </c>
      <c r="R270" s="169">
        <f>Q270*H270</f>
        <v>0</v>
      </c>
      <c r="S270" s="169">
        <v>0</v>
      </c>
      <c r="T270" s="170">
        <f>S270*H270</f>
        <v>0</v>
      </c>
      <c r="AR270" s="16" t="s">
        <v>223</v>
      </c>
      <c r="AT270" s="16" t="s">
        <v>137</v>
      </c>
      <c r="AU270" s="16" t="s">
        <v>143</v>
      </c>
      <c r="AY270" s="16" t="s">
        <v>134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16" t="s">
        <v>143</v>
      </c>
      <c r="BK270" s="171">
        <f>ROUND(I270*H270,2)</f>
        <v>0</v>
      </c>
      <c r="BL270" s="16" t="s">
        <v>223</v>
      </c>
      <c r="BM270" s="16" t="s">
        <v>508</v>
      </c>
    </row>
    <row r="271" s="12" customFormat="1">
      <c r="B271" s="180"/>
      <c r="D271" s="173" t="s">
        <v>145</v>
      </c>
      <c r="E271" s="181" t="s">
        <v>1</v>
      </c>
      <c r="F271" s="182" t="s">
        <v>504</v>
      </c>
      <c r="H271" s="183">
        <v>1.8</v>
      </c>
      <c r="I271" s="184"/>
      <c r="L271" s="180"/>
      <c r="M271" s="185"/>
      <c r="N271" s="186"/>
      <c r="O271" s="186"/>
      <c r="P271" s="186"/>
      <c r="Q271" s="186"/>
      <c r="R271" s="186"/>
      <c r="S271" s="186"/>
      <c r="T271" s="187"/>
      <c r="AT271" s="181" t="s">
        <v>145</v>
      </c>
      <c r="AU271" s="181" t="s">
        <v>143</v>
      </c>
      <c r="AV271" s="12" t="s">
        <v>143</v>
      </c>
      <c r="AW271" s="12" t="s">
        <v>36</v>
      </c>
      <c r="AX271" s="12" t="s">
        <v>82</v>
      </c>
      <c r="AY271" s="181" t="s">
        <v>134</v>
      </c>
    </row>
    <row r="272" s="1" customFormat="1" ht="16.5" customHeight="1">
      <c r="B272" s="159"/>
      <c r="C272" s="160" t="s">
        <v>509</v>
      </c>
      <c r="D272" s="160" t="s">
        <v>137</v>
      </c>
      <c r="E272" s="161" t="s">
        <v>510</v>
      </c>
      <c r="F272" s="162" t="s">
        <v>511</v>
      </c>
      <c r="G272" s="163" t="s">
        <v>301</v>
      </c>
      <c r="H272" s="164">
        <v>1</v>
      </c>
      <c r="I272" s="165"/>
      <c r="J272" s="166">
        <f>ROUND(I272*H272,2)</f>
        <v>0</v>
      </c>
      <c r="K272" s="162" t="s">
        <v>141</v>
      </c>
      <c r="L272" s="34"/>
      <c r="M272" s="167" t="s">
        <v>1</v>
      </c>
      <c r="N272" s="168" t="s">
        <v>46</v>
      </c>
      <c r="O272" s="64"/>
      <c r="P272" s="169">
        <f>O272*H272</f>
        <v>0</v>
      </c>
      <c r="Q272" s="169">
        <v>0</v>
      </c>
      <c r="R272" s="169">
        <f>Q272*H272</f>
        <v>0</v>
      </c>
      <c r="S272" s="169">
        <v>0</v>
      </c>
      <c r="T272" s="170">
        <f>S272*H272</f>
        <v>0</v>
      </c>
      <c r="AR272" s="16" t="s">
        <v>223</v>
      </c>
      <c r="AT272" s="16" t="s">
        <v>137</v>
      </c>
      <c r="AU272" s="16" t="s">
        <v>143</v>
      </c>
      <c r="AY272" s="16" t="s">
        <v>134</v>
      </c>
      <c r="BE272" s="171">
        <f>IF(N272="základní",J272,0)</f>
        <v>0</v>
      </c>
      <c r="BF272" s="171">
        <f>IF(N272="snížená",J272,0)</f>
        <v>0</v>
      </c>
      <c r="BG272" s="171">
        <f>IF(N272="zákl. přenesená",J272,0)</f>
        <v>0</v>
      </c>
      <c r="BH272" s="171">
        <f>IF(N272="sníž. přenesená",J272,0)</f>
        <v>0</v>
      </c>
      <c r="BI272" s="171">
        <f>IF(N272="nulová",J272,0)</f>
        <v>0</v>
      </c>
      <c r="BJ272" s="16" t="s">
        <v>143</v>
      </c>
      <c r="BK272" s="171">
        <f>ROUND(I272*H272,2)</f>
        <v>0</v>
      </c>
      <c r="BL272" s="16" t="s">
        <v>223</v>
      </c>
      <c r="BM272" s="16" t="s">
        <v>512</v>
      </c>
    </row>
    <row r="273" s="1" customFormat="1" ht="16.5" customHeight="1">
      <c r="B273" s="159"/>
      <c r="C273" s="160" t="s">
        <v>513</v>
      </c>
      <c r="D273" s="160" t="s">
        <v>137</v>
      </c>
      <c r="E273" s="161" t="s">
        <v>514</v>
      </c>
      <c r="F273" s="162" t="s">
        <v>515</v>
      </c>
      <c r="G273" s="163" t="s">
        <v>356</v>
      </c>
      <c r="H273" s="206"/>
      <c r="I273" s="165"/>
      <c r="J273" s="166">
        <f>ROUND(I273*H273,2)</f>
        <v>0</v>
      </c>
      <c r="K273" s="162" t="s">
        <v>141</v>
      </c>
      <c r="L273" s="34"/>
      <c r="M273" s="167" t="s">
        <v>1</v>
      </c>
      <c r="N273" s="168" t="s">
        <v>46</v>
      </c>
      <c r="O273" s="64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AR273" s="16" t="s">
        <v>223</v>
      </c>
      <c r="AT273" s="16" t="s">
        <v>137</v>
      </c>
      <c r="AU273" s="16" t="s">
        <v>143</v>
      </c>
      <c r="AY273" s="16" t="s">
        <v>134</v>
      </c>
      <c r="BE273" s="171">
        <f>IF(N273="základní",J273,0)</f>
        <v>0</v>
      </c>
      <c r="BF273" s="171">
        <f>IF(N273="snížená",J273,0)</f>
        <v>0</v>
      </c>
      <c r="BG273" s="171">
        <f>IF(N273="zákl. přenesená",J273,0)</f>
        <v>0</v>
      </c>
      <c r="BH273" s="171">
        <f>IF(N273="sníž. přenesená",J273,0)</f>
        <v>0</v>
      </c>
      <c r="BI273" s="171">
        <f>IF(N273="nulová",J273,0)</f>
        <v>0</v>
      </c>
      <c r="BJ273" s="16" t="s">
        <v>143</v>
      </c>
      <c r="BK273" s="171">
        <f>ROUND(I273*H273,2)</f>
        <v>0</v>
      </c>
      <c r="BL273" s="16" t="s">
        <v>223</v>
      </c>
      <c r="BM273" s="16" t="s">
        <v>516</v>
      </c>
    </row>
    <row r="274" s="10" customFormat="1" ht="22.8" customHeight="1">
      <c r="B274" s="146"/>
      <c r="D274" s="147" t="s">
        <v>73</v>
      </c>
      <c r="E274" s="157" t="s">
        <v>517</v>
      </c>
      <c r="F274" s="157" t="s">
        <v>518</v>
      </c>
      <c r="I274" s="149"/>
      <c r="J274" s="158">
        <f>BK274</f>
        <v>0</v>
      </c>
      <c r="L274" s="146"/>
      <c r="M274" s="151"/>
      <c r="N274" s="152"/>
      <c r="O274" s="152"/>
      <c r="P274" s="153">
        <f>SUM(P275:P286)</f>
        <v>0</v>
      </c>
      <c r="Q274" s="152"/>
      <c r="R274" s="153">
        <f>SUM(R275:R286)</f>
        <v>0.00298</v>
      </c>
      <c r="S274" s="152"/>
      <c r="T274" s="154">
        <f>SUM(T275:T286)</f>
        <v>0</v>
      </c>
      <c r="AR274" s="147" t="s">
        <v>143</v>
      </c>
      <c r="AT274" s="155" t="s">
        <v>73</v>
      </c>
      <c r="AU274" s="155" t="s">
        <v>82</v>
      </c>
      <c r="AY274" s="147" t="s">
        <v>134</v>
      </c>
      <c r="BK274" s="156">
        <f>SUM(BK275:BK286)</f>
        <v>0</v>
      </c>
    </row>
    <row r="275" s="1" customFormat="1" ht="16.5" customHeight="1">
      <c r="B275" s="159"/>
      <c r="C275" s="160" t="s">
        <v>519</v>
      </c>
      <c r="D275" s="160" t="s">
        <v>137</v>
      </c>
      <c r="E275" s="161" t="s">
        <v>520</v>
      </c>
      <c r="F275" s="162" t="s">
        <v>521</v>
      </c>
      <c r="G275" s="163" t="s">
        <v>301</v>
      </c>
      <c r="H275" s="164">
        <v>1</v>
      </c>
      <c r="I275" s="165"/>
      <c r="J275" s="166">
        <f>ROUND(I275*H275,2)</f>
        <v>0</v>
      </c>
      <c r="K275" s="162" t="s">
        <v>1</v>
      </c>
      <c r="L275" s="34"/>
      <c r="M275" s="167" t="s">
        <v>1</v>
      </c>
      <c r="N275" s="168" t="s">
        <v>46</v>
      </c>
      <c r="O275" s="64"/>
      <c r="P275" s="169">
        <f>O275*H275</f>
        <v>0</v>
      </c>
      <c r="Q275" s="169">
        <v>0</v>
      </c>
      <c r="R275" s="169">
        <f>Q275*H275</f>
        <v>0</v>
      </c>
      <c r="S275" s="169">
        <v>0</v>
      </c>
      <c r="T275" s="170">
        <f>S275*H275</f>
        <v>0</v>
      </c>
      <c r="AR275" s="16" t="s">
        <v>223</v>
      </c>
      <c r="AT275" s="16" t="s">
        <v>137</v>
      </c>
      <c r="AU275" s="16" t="s">
        <v>143</v>
      </c>
      <c r="AY275" s="16" t="s">
        <v>134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6" t="s">
        <v>143</v>
      </c>
      <c r="BK275" s="171">
        <f>ROUND(I275*H275,2)</f>
        <v>0</v>
      </c>
      <c r="BL275" s="16" t="s">
        <v>223</v>
      </c>
      <c r="BM275" s="16" t="s">
        <v>522</v>
      </c>
    </row>
    <row r="276" s="1" customFormat="1" ht="16.5" customHeight="1">
      <c r="B276" s="159"/>
      <c r="C276" s="160" t="s">
        <v>523</v>
      </c>
      <c r="D276" s="160" t="s">
        <v>137</v>
      </c>
      <c r="E276" s="161" t="s">
        <v>524</v>
      </c>
      <c r="F276" s="162" t="s">
        <v>525</v>
      </c>
      <c r="G276" s="163" t="s">
        <v>157</v>
      </c>
      <c r="H276" s="164">
        <v>3</v>
      </c>
      <c r="I276" s="165"/>
      <c r="J276" s="166">
        <f>ROUND(I276*H276,2)</f>
        <v>0</v>
      </c>
      <c r="K276" s="162" t="s">
        <v>1</v>
      </c>
      <c r="L276" s="34"/>
      <c r="M276" s="167" t="s">
        <v>1</v>
      </c>
      <c r="N276" s="168" t="s">
        <v>46</v>
      </c>
      <c r="O276" s="64"/>
      <c r="P276" s="169">
        <f>O276*H276</f>
        <v>0</v>
      </c>
      <c r="Q276" s="169">
        <v>0</v>
      </c>
      <c r="R276" s="169">
        <f>Q276*H276</f>
        <v>0</v>
      </c>
      <c r="S276" s="169">
        <v>0</v>
      </c>
      <c r="T276" s="170">
        <f>S276*H276</f>
        <v>0</v>
      </c>
      <c r="AR276" s="16" t="s">
        <v>223</v>
      </c>
      <c r="AT276" s="16" t="s">
        <v>137</v>
      </c>
      <c r="AU276" s="16" t="s">
        <v>143</v>
      </c>
      <c r="AY276" s="16" t="s">
        <v>134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6" t="s">
        <v>143</v>
      </c>
      <c r="BK276" s="171">
        <f>ROUND(I276*H276,2)</f>
        <v>0</v>
      </c>
      <c r="BL276" s="16" t="s">
        <v>223</v>
      </c>
      <c r="BM276" s="16" t="s">
        <v>526</v>
      </c>
    </row>
    <row r="277" s="1" customFormat="1" ht="16.5" customHeight="1">
      <c r="B277" s="159"/>
      <c r="C277" s="160" t="s">
        <v>527</v>
      </c>
      <c r="D277" s="160" t="s">
        <v>137</v>
      </c>
      <c r="E277" s="161" t="s">
        <v>528</v>
      </c>
      <c r="F277" s="162" t="s">
        <v>529</v>
      </c>
      <c r="G277" s="163" t="s">
        <v>157</v>
      </c>
      <c r="H277" s="164">
        <v>1</v>
      </c>
      <c r="I277" s="165"/>
      <c r="J277" s="166">
        <f>ROUND(I277*H277,2)</f>
        <v>0</v>
      </c>
      <c r="K277" s="162" t="s">
        <v>1</v>
      </c>
      <c r="L277" s="34"/>
      <c r="M277" s="167" t="s">
        <v>1</v>
      </c>
      <c r="N277" s="168" t="s">
        <v>46</v>
      </c>
      <c r="O277" s="64"/>
      <c r="P277" s="169">
        <f>O277*H277</f>
        <v>0</v>
      </c>
      <c r="Q277" s="169">
        <v>0</v>
      </c>
      <c r="R277" s="169">
        <f>Q277*H277</f>
        <v>0</v>
      </c>
      <c r="S277" s="169">
        <v>0</v>
      </c>
      <c r="T277" s="170">
        <f>S277*H277</f>
        <v>0</v>
      </c>
      <c r="AR277" s="16" t="s">
        <v>223</v>
      </c>
      <c r="AT277" s="16" t="s">
        <v>137</v>
      </c>
      <c r="AU277" s="16" t="s">
        <v>143</v>
      </c>
      <c r="AY277" s="16" t="s">
        <v>134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6" t="s">
        <v>143</v>
      </c>
      <c r="BK277" s="171">
        <f>ROUND(I277*H277,2)</f>
        <v>0</v>
      </c>
      <c r="BL277" s="16" t="s">
        <v>223</v>
      </c>
      <c r="BM277" s="16" t="s">
        <v>530</v>
      </c>
    </row>
    <row r="278" s="1" customFormat="1" ht="16.5" customHeight="1">
      <c r="B278" s="159"/>
      <c r="C278" s="160" t="s">
        <v>531</v>
      </c>
      <c r="D278" s="160" t="s">
        <v>137</v>
      </c>
      <c r="E278" s="161" t="s">
        <v>532</v>
      </c>
      <c r="F278" s="162" t="s">
        <v>533</v>
      </c>
      <c r="G278" s="163" t="s">
        <v>157</v>
      </c>
      <c r="H278" s="164">
        <v>4</v>
      </c>
      <c r="I278" s="165"/>
      <c r="J278" s="166">
        <f>ROUND(I278*H278,2)</f>
        <v>0</v>
      </c>
      <c r="K278" s="162" t="s">
        <v>1</v>
      </c>
      <c r="L278" s="34"/>
      <c r="M278" s="167" t="s">
        <v>1</v>
      </c>
      <c r="N278" s="168" t="s">
        <v>46</v>
      </c>
      <c r="O278" s="64"/>
      <c r="P278" s="169">
        <f>O278*H278</f>
        <v>0</v>
      </c>
      <c r="Q278" s="169">
        <v>0</v>
      </c>
      <c r="R278" s="169">
        <f>Q278*H278</f>
        <v>0</v>
      </c>
      <c r="S278" s="169">
        <v>0</v>
      </c>
      <c r="T278" s="170">
        <f>S278*H278</f>
        <v>0</v>
      </c>
      <c r="AR278" s="16" t="s">
        <v>223</v>
      </c>
      <c r="AT278" s="16" t="s">
        <v>137</v>
      </c>
      <c r="AU278" s="16" t="s">
        <v>143</v>
      </c>
      <c r="AY278" s="16" t="s">
        <v>134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6" t="s">
        <v>143</v>
      </c>
      <c r="BK278" s="171">
        <f>ROUND(I278*H278,2)</f>
        <v>0</v>
      </c>
      <c r="BL278" s="16" t="s">
        <v>223</v>
      </c>
      <c r="BM278" s="16" t="s">
        <v>534</v>
      </c>
    </row>
    <row r="279" s="1" customFormat="1" ht="16.5" customHeight="1">
      <c r="B279" s="159"/>
      <c r="C279" s="160" t="s">
        <v>535</v>
      </c>
      <c r="D279" s="160" t="s">
        <v>137</v>
      </c>
      <c r="E279" s="161" t="s">
        <v>536</v>
      </c>
      <c r="F279" s="162" t="s">
        <v>537</v>
      </c>
      <c r="G279" s="163" t="s">
        <v>301</v>
      </c>
      <c r="H279" s="164">
        <v>1</v>
      </c>
      <c r="I279" s="165"/>
      <c r="J279" s="166">
        <f>ROUND(I279*H279,2)</f>
        <v>0</v>
      </c>
      <c r="K279" s="162" t="s">
        <v>1</v>
      </c>
      <c r="L279" s="34"/>
      <c r="M279" s="167" t="s">
        <v>1</v>
      </c>
      <c r="N279" s="168" t="s">
        <v>46</v>
      </c>
      <c r="O279" s="64"/>
      <c r="P279" s="169">
        <f>O279*H279</f>
        <v>0</v>
      </c>
      <c r="Q279" s="169">
        <v>0</v>
      </c>
      <c r="R279" s="169">
        <f>Q279*H279</f>
        <v>0</v>
      </c>
      <c r="S279" s="169">
        <v>0</v>
      </c>
      <c r="T279" s="170">
        <f>S279*H279</f>
        <v>0</v>
      </c>
      <c r="AR279" s="16" t="s">
        <v>223</v>
      </c>
      <c r="AT279" s="16" t="s">
        <v>137</v>
      </c>
      <c r="AU279" s="16" t="s">
        <v>143</v>
      </c>
      <c r="AY279" s="16" t="s">
        <v>134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6" t="s">
        <v>143</v>
      </c>
      <c r="BK279" s="171">
        <f>ROUND(I279*H279,2)</f>
        <v>0</v>
      </c>
      <c r="BL279" s="16" t="s">
        <v>223</v>
      </c>
      <c r="BM279" s="16" t="s">
        <v>538</v>
      </c>
    </row>
    <row r="280" s="1" customFormat="1" ht="16.5" customHeight="1">
      <c r="B280" s="159"/>
      <c r="C280" s="160" t="s">
        <v>539</v>
      </c>
      <c r="D280" s="160" t="s">
        <v>137</v>
      </c>
      <c r="E280" s="161" t="s">
        <v>540</v>
      </c>
      <c r="F280" s="162" t="s">
        <v>541</v>
      </c>
      <c r="G280" s="163" t="s">
        <v>150</v>
      </c>
      <c r="H280" s="164">
        <v>1</v>
      </c>
      <c r="I280" s="165"/>
      <c r="J280" s="166">
        <f>ROUND(I280*H280,2)</f>
        <v>0</v>
      </c>
      <c r="K280" s="162" t="s">
        <v>286</v>
      </c>
      <c r="L280" s="34"/>
      <c r="M280" s="167" t="s">
        <v>1</v>
      </c>
      <c r="N280" s="168" t="s">
        <v>46</v>
      </c>
      <c r="O280" s="64"/>
      <c r="P280" s="169">
        <f>O280*H280</f>
        <v>0</v>
      </c>
      <c r="Q280" s="169">
        <v>0</v>
      </c>
      <c r="R280" s="169">
        <f>Q280*H280</f>
        <v>0</v>
      </c>
      <c r="S280" s="169">
        <v>0</v>
      </c>
      <c r="T280" s="170">
        <f>S280*H280</f>
        <v>0</v>
      </c>
      <c r="AR280" s="16" t="s">
        <v>223</v>
      </c>
      <c r="AT280" s="16" t="s">
        <v>137</v>
      </c>
      <c r="AU280" s="16" t="s">
        <v>143</v>
      </c>
      <c r="AY280" s="16" t="s">
        <v>134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6" t="s">
        <v>143</v>
      </c>
      <c r="BK280" s="171">
        <f>ROUND(I280*H280,2)</f>
        <v>0</v>
      </c>
      <c r="BL280" s="16" t="s">
        <v>223</v>
      </c>
      <c r="BM280" s="16" t="s">
        <v>542</v>
      </c>
    </row>
    <row r="281" s="1" customFormat="1" ht="16.5" customHeight="1">
      <c r="B281" s="159"/>
      <c r="C281" s="196" t="s">
        <v>543</v>
      </c>
      <c r="D281" s="196" t="s">
        <v>268</v>
      </c>
      <c r="E281" s="197" t="s">
        <v>544</v>
      </c>
      <c r="F281" s="198" t="s">
        <v>545</v>
      </c>
      <c r="G281" s="199" t="s">
        <v>150</v>
      </c>
      <c r="H281" s="200">
        <v>1</v>
      </c>
      <c r="I281" s="201"/>
      <c r="J281" s="202">
        <f>ROUND(I281*H281,2)</f>
        <v>0</v>
      </c>
      <c r="K281" s="198" t="s">
        <v>286</v>
      </c>
      <c r="L281" s="203"/>
      <c r="M281" s="204" t="s">
        <v>1</v>
      </c>
      <c r="N281" s="205" t="s">
        <v>46</v>
      </c>
      <c r="O281" s="64"/>
      <c r="P281" s="169">
        <f>O281*H281</f>
        <v>0</v>
      </c>
      <c r="Q281" s="169">
        <v>0.0013799999999999999</v>
      </c>
      <c r="R281" s="169">
        <f>Q281*H281</f>
        <v>0.0013799999999999999</v>
      </c>
      <c r="S281" s="169">
        <v>0</v>
      </c>
      <c r="T281" s="170">
        <f>S281*H281</f>
        <v>0</v>
      </c>
      <c r="AR281" s="16" t="s">
        <v>307</v>
      </c>
      <c r="AT281" s="16" t="s">
        <v>268</v>
      </c>
      <c r="AU281" s="16" t="s">
        <v>143</v>
      </c>
      <c r="AY281" s="16" t="s">
        <v>134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6" t="s">
        <v>143</v>
      </c>
      <c r="BK281" s="171">
        <f>ROUND(I281*H281,2)</f>
        <v>0</v>
      </c>
      <c r="BL281" s="16" t="s">
        <v>223</v>
      </c>
      <c r="BM281" s="16" t="s">
        <v>546</v>
      </c>
    </row>
    <row r="282" s="1" customFormat="1" ht="16.5" customHeight="1">
      <c r="B282" s="159"/>
      <c r="C282" s="196" t="s">
        <v>547</v>
      </c>
      <c r="D282" s="196" t="s">
        <v>268</v>
      </c>
      <c r="E282" s="197" t="s">
        <v>548</v>
      </c>
      <c r="F282" s="198" t="s">
        <v>549</v>
      </c>
      <c r="G282" s="199" t="s">
        <v>150</v>
      </c>
      <c r="H282" s="200">
        <v>4</v>
      </c>
      <c r="I282" s="201"/>
      <c r="J282" s="202">
        <f>ROUND(I282*H282,2)</f>
        <v>0</v>
      </c>
      <c r="K282" s="198" t="s">
        <v>550</v>
      </c>
      <c r="L282" s="203"/>
      <c r="M282" s="204" t="s">
        <v>1</v>
      </c>
      <c r="N282" s="205" t="s">
        <v>46</v>
      </c>
      <c r="O282" s="64"/>
      <c r="P282" s="169">
        <f>O282*H282</f>
        <v>0</v>
      </c>
      <c r="Q282" s="169">
        <v>0.00020000000000000001</v>
      </c>
      <c r="R282" s="169">
        <f>Q282*H282</f>
        <v>0.00080000000000000004</v>
      </c>
      <c r="S282" s="169">
        <v>0</v>
      </c>
      <c r="T282" s="170">
        <f>S282*H282</f>
        <v>0</v>
      </c>
      <c r="AR282" s="16" t="s">
        <v>307</v>
      </c>
      <c r="AT282" s="16" t="s">
        <v>268</v>
      </c>
      <c r="AU282" s="16" t="s">
        <v>143</v>
      </c>
      <c r="AY282" s="16" t="s">
        <v>134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6" t="s">
        <v>143</v>
      </c>
      <c r="BK282" s="171">
        <f>ROUND(I282*H282,2)</f>
        <v>0</v>
      </c>
      <c r="BL282" s="16" t="s">
        <v>223</v>
      </c>
      <c r="BM282" s="16" t="s">
        <v>551</v>
      </c>
    </row>
    <row r="283" s="1" customFormat="1" ht="16.5" customHeight="1">
      <c r="B283" s="159"/>
      <c r="C283" s="196" t="s">
        <v>552</v>
      </c>
      <c r="D283" s="196" t="s">
        <v>268</v>
      </c>
      <c r="E283" s="197" t="s">
        <v>553</v>
      </c>
      <c r="F283" s="198" t="s">
        <v>554</v>
      </c>
      <c r="G283" s="199" t="s">
        <v>150</v>
      </c>
      <c r="H283" s="200">
        <v>4</v>
      </c>
      <c r="I283" s="201"/>
      <c r="J283" s="202">
        <f>ROUND(I283*H283,2)</f>
        <v>0</v>
      </c>
      <c r="K283" s="198" t="s">
        <v>1</v>
      </c>
      <c r="L283" s="203"/>
      <c r="M283" s="204" t="s">
        <v>1</v>
      </c>
      <c r="N283" s="205" t="s">
        <v>46</v>
      </c>
      <c r="O283" s="64"/>
      <c r="P283" s="169">
        <f>O283*H283</f>
        <v>0</v>
      </c>
      <c r="Q283" s="169">
        <v>0.00020000000000000001</v>
      </c>
      <c r="R283" s="169">
        <f>Q283*H283</f>
        <v>0.00080000000000000004</v>
      </c>
      <c r="S283" s="169">
        <v>0</v>
      </c>
      <c r="T283" s="170">
        <f>S283*H283</f>
        <v>0</v>
      </c>
      <c r="AR283" s="16" t="s">
        <v>307</v>
      </c>
      <c r="AT283" s="16" t="s">
        <v>268</v>
      </c>
      <c r="AU283" s="16" t="s">
        <v>143</v>
      </c>
      <c r="AY283" s="16" t="s">
        <v>134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6" t="s">
        <v>143</v>
      </c>
      <c r="BK283" s="171">
        <f>ROUND(I283*H283,2)</f>
        <v>0</v>
      </c>
      <c r="BL283" s="16" t="s">
        <v>223</v>
      </c>
      <c r="BM283" s="16" t="s">
        <v>555</v>
      </c>
    </row>
    <row r="284" s="1" customFormat="1" ht="16.5" customHeight="1">
      <c r="B284" s="159"/>
      <c r="C284" s="160" t="s">
        <v>556</v>
      </c>
      <c r="D284" s="160" t="s">
        <v>137</v>
      </c>
      <c r="E284" s="161" t="s">
        <v>557</v>
      </c>
      <c r="F284" s="162" t="s">
        <v>558</v>
      </c>
      <c r="G284" s="163" t="s">
        <v>150</v>
      </c>
      <c r="H284" s="164">
        <v>1</v>
      </c>
      <c r="I284" s="165"/>
      <c r="J284" s="166">
        <f>ROUND(I284*H284,2)</f>
        <v>0</v>
      </c>
      <c r="K284" s="162" t="s">
        <v>141</v>
      </c>
      <c r="L284" s="34"/>
      <c r="M284" s="167" t="s">
        <v>1</v>
      </c>
      <c r="N284" s="168" t="s">
        <v>46</v>
      </c>
      <c r="O284" s="64"/>
      <c r="P284" s="169">
        <f>O284*H284</f>
        <v>0</v>
      </c>
      <c r="Q284" s="169">
        <v>0</v>
      </c>
      <c r="R284" s="169">
        <f>Q284*H284</f>
        <v>0</v>
      </c>
      <c r="S284" s="169">
        <v>0</v>
      </c>
      <c r="T284" s="170">
        <f>S284*H284</f>
        <v>0</v>
      </c>
      <c r="AR284" s="16" t="s">
        <v>223</v>
      </c>
      <c r="AT284" s="16" t="s">
        <v>137</v>
      </c>
      <c r="AU284" s="16" t="s">
        <v>143</v>
      </c>
      <c r="AY284" s="16" t="s">
        <v>134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6" t="s">
        <v>143</v>
      </c>
      <c r="BK284" s="171">
        <f>ROUND(I284*H284,2)</f>
        <v>0</v>
      </c>
      <c r="BL284" s="16" t="s">
        <v>223</v>
      </c>
      <c r="BM284" s="16" t="s">
        <v>559</v>
      </c>
    </row>
    <row r="285" s="1" customFormat="1" ht="16.5" customHeight="1">
      <c r="B285" s="159"/>
      <c r="C285" s="160" t="s">
        <v>560</v>
      </c>
      <c r="D285" s="160" t="s">
        <v>137</v>
      </c>
      <c r="E285" s="161" t="s">
        <v>561</v>
      </c>
      <c r="F285" s="162" t="s">
        <v>562</v>
      </c>
      <c r="G285" s="163" t="s">
        <v>356</v>
      </c>
      <c r="H285" s="206"/>
      <c r="I285" s="165"/>
      <c r="J285" s="166">
        <f>ROUND(I285*H285,2)</f>
        <v>0</v>
      </c>
      <c r="K285" s="162" t="s">
        <v>141</v>
      </c>
      <c r="L285" s="34"/>
      <c r="M285" s="167" t="s">
        <v>1</v>
      </c>
      <c r="N285" s="168" t="s">
        <v>46</v>
      </c>
      <c r="O285" s="64"/>
      <c r="P285" s="169">
        <f>O285*H285</f>
        <v>0</v>
      </c>
      <c r="Q285" s="169">
        <v>0</v>
      </c>
      <c r="R285" s="169">
        <f>Q285*H285</f>
        <v>0</v>
      </c>
      <c r="S285" s="169">
        <v>0</v>
      </c>
      <c r="T285" s="170">
        <f>S285*H285</f>
        <v>0</v>
      </c>
      <c r="AR285" s="16" t="s">
        <v>223</v>
      </c>
      <c r="AT285" s="16" t="s">
        <v>137</v>
      </c>
      <c r="AU285" s="16" t="s">
        <v>143</v>
      </c>
      <c r="AY285" s="16" t="s">
        <v>134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6" t="s">
        <v>143</v>
      </c>
      <c r="BK285" s="171">
        <f>ROUND(I285*H285,2)</f>
        <v>0</v>
      </c>
      <c r="BL285" s="16" t="s">
        <v>223</v>
      </c>
      <c r="BM285" s="16" t="s">
        <v>563</v>
      </c>
    </row>
    <row r="286" s="1" customFormat="1" ht="16.5" customHeight="1">
      <c r="B286" s="159"/>
      <c r="C286" s="160" t="s">
        <v>564</v>
      </c>
      <c r="D286" s="160" t="s">
        <v>137</v>
      </c>
      <c r="E286" s="161" t="s">
        <v>565</v>
      </c>
      <c r="F286" s="162" t="s">
        <v>566</v>
      </c>
      <c r="G286" s="163" t="s">
        <v>301</v>
      </c>
      <c r="H286" s="164">
        <v>1</v>
      </c>
      <c r="I286" s="165"/>
      <c r="J286" s="166">
        <f>ROUND(I286*H286,2)</f>
        <v>0</v>
      </c>
      <c r="K286" s="162" t="s">
        <v>1</v>
      </c>
      <c r="L286" s="34"/>
      <c r="M286" s="167" t="s">
        <v>1</v>
      </c>
      <c r="N286" s="168" t="s">
        <v>46</v>
      </c>
      <c r="O286" s="64"/>
      <c r="P286" s="169">
        <f>O286*H286</f>
        <v>0</v>
      </c>
      <c r="Q286" s="169">
        <v>0</v>
      </c>
      <c r="R286" s="169">
        <f>Q286*H286</f>
        <v>0</v>
      </c>
      <c r="S286" s="169">
        <v>0</v>
      </c>
      <c r="T286" s="170">
        <f>S286*H286</f>
        <v>0</v>
      </c>
      <c r="AR286" s="16" t="s">
        <v>223</v>
      </c>
      <c r="AT286" s="16" t="s">
        <v>137</v>
      </c>
      <c r="AU286" s="16" t="s">
        <v>143</v>
      </c>
      <c r="AY286" s="16" t="s">
        <v>134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6" t="s">
        <v>143</v>
      </c>
      <c r="BK286" s="171">
        <f>ROUND(I286*H286,2)</f>
        <v>0</v>
      </c>
      <c r="BL286" s="16" t="s">
        <v>223</v>
      </c>
      <c r="BM286" s="16" t="s">
        <v>567</v>
      </c>
    </row>
    <row r="287" s="10" customFormat="1" ht="22.8" customHeight="1">
      <c r="B287" s="146"/>
      <c r="D287" s="147" t="s">
        <v>73</v>
      </c>
      <c r="E287" s="157" t="s">
        <v>568</v>
      </c>
      <c r="F287" s="157" t="s">
        <v>569</v>
      </c>
      <c r="I287" s="149"/>
      <c r="J287" s="158">
        <f>BK287</f>
        <v>0</v>
      </c>
      <c r="L287" s="146"/>
      <c r="M287" s="151"/>
      <c r="N287" s="152"/>
      <c r="O287" s="152"/>
      <c r="P287" s="153">
        <f>SUM(P288:P289)</f>
        <v>0</v>
      </c>
      <c r="Q287" s="152"/>
      <c r="R287" s="153">
        <f>SUM(R288:R289)</f>
        <v>0</v>
      </c>
      <c r="S287" s="152"/>
      <c r="T287" s="154">
        <f>SUM(T288:T289)</f>
        <v>0</v>
      </c>
      <c r="AR287" s="147" t="s">
        <v>143</v>
      </c>
      <c r="AT287" s="155" t="s">
        <v>73</v>
      </c>
      <c r="AU287" s="155" t="s">
        <v>82</v>
      </c>
      <c r="AY287" s="147" t="s">
        <v>134</v>
      </c>
      <c r="BK287" s="156">
        <f>SUM(BK288:BK289)</f>
        <v>0</v>
      </c>
    </row>
    <row r="288" s="1" customFormat="1" ht="16.5" customHeight="1">
      <c r="B288" s="159"/>
      <c r="C288" s="160" t="s">
        <v>570</v>
      </c>
      <c r="D288" s="160" t="s">
        <v>137</v>
      </c>
      <c r="E288" s="161" t="s">
        <v>571</v>
      </c>
      <c r="F288" s="162" t="s">
        <v>572</v>
      </c>
      <c r="G288" s="163" t="s">
        <v>150</v>
      </c>
      <c r="H288" s="164">
        <v>1</v>
      </c>
      <c r="I288" s="165"/>
      <c r="J288" s="166">
        <f>ROUND(I288*H288,2)</f>
        <v>0</v>
      </c>
      <c r="K288" s="162" t="s">
        <v>141</v>
      </c>
      <c r="L288" s="34"/>
      <c r="M288" s="167" t="s">
        <v>1</v>
      </c>
      <c r="N288" s="168" t="s">
        <v>46</v>
      </c>
      <c r="O288" s="64"/>
      <c r="P288" s="169">
        <f>O288*H288</f>
        <v>0</v>
      </c>
      <c r="Q288" s="169">
        <v>0</v>
      </c>
      <c r="R288" s="169">
        <f>Q288*H288</f>
        <v>0</v>
      </c>
      <c r="S288" s="169">
        <v>0</v>
      </c>
      <c r="T288" s="170">
        <f>S288*H288</f>
        <v>0</v>
      </c>
      <c r="AR288" s="16" t="s">
        <v>223</v>
      </c>
      <c r="AT288" s="16" t="s">
        <v>137</v>
      </c>
      <c r="AU288" s="16" t="s">
        <v>143</v>
      </c>
      <c r="AY288" s="16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6" t="s">
        <v>143</v>
      </c>
      <c r="BK288" s="171">
        <f>ROUND(I288*H288,2)</f>
        <v>0</v>
      </c>
      <c r="BL288" s="16" t="s">
        <v>223</v>
      </c>
      <c r="BM288" s="16" t="s">
        <v>573</v>
      </c>
    </row>
    <row r="289" s="1" customFormat="1" ht="16.5" customHeight="1">
      <c r="B289" s="159"/>
      <c r="C289" s="160" t="s">
        <v>574</v>
      </c>
      <c r="D289" s="160" t="s">
        <v>137</v>
      </c>
      <c r="E289" s="161" t="s">
        <v>575</v>
      </c>
      <c r="F289" s="162" t="s">
        <v>576</v>
      </c>
      <c r="G289" s="163" t="s">
        <v>301</v>
      </c>
      <c r="H289" s="164">
        <v>1</v>
      </c>
      <c r="I289" s="165"/>
      <c r="J289" s="166">
        <f>ROUND(I289*H289,2)</f>
        <v>0</v>
      </c>
      <c r="K289" s="162" t="s">
        <v>1</v>
      </c>
      <c r="L289" s="34"/>
      <c r="M289" s="167" t="s">
        <v>1</v>
      </c>
      <c r="N289" s="168" t="s">
        <v>46</v>
      </c>
      <c r="O289" s="64"/>
      <c r="P289" s="169">
        <f>O289*H289</f>
        <v>0</v>
      </c>
      <c r="Q289" s="169">
        <v>0</v>
      </c>
      <c r="R289" s="169">
        <f>Q289*H289</f>
        <v>0</v>
      </c>
      <c r="S289" s="169">
        <v>0</v>
      </c>
      <c r="T289" s="170">
        <f>S289*H289</f>
        <v>0</v>
      </c>
      <c r="AR289" s="16" t="s">
        <v>223</v>
      </c>
      <c r="AT289" s="16" t="s">
        <v>137</v>
      </c>
      <c r="AU289" s="16" t="s">
        <v>143</v>
      </c>
      <c r="AY289" s="16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6" t="s">
        <v>143</v>
      </c>
      <c r="BK289" s="171">
        <f>ROUND(I289*H289,2)</f>
        <v>0</v>
      </c>
      <c r="BL289" s="16" t="s">
        <v>223</v>
      </c>
      <c r="BM289" s="16" t="s">
        <v>577</v>
      </c>
    </row>
    <row r="290" s="10" customFormat="1" ht="22.8" customHeight="1">
      <c r="B290" s="146"/>
      <c r="D290" s="147" t="s">
        <v>73</v>
      </c>
      <c r="E290" s="157" t="s">
        <v>578</v>
      </c>
      <c r="F290" s="157" t="s">
        <v>579</v>
      </c>
      <c r="I290" s="149"/>
      <c r="J290" s="158">
        <f>BK290</f>
        <v>0</v>
      </c>
      <c r="L290" s="146"/>
      <c r="M290" s="151"/>
      <c r="N290" s="152"/>
      <c r="O290" s="152"/>
      <c r="P290" s="153">
        <f>SUM(P291:P298)</f>
        <v>0</v>
      </c>
      <c r="Q290" s="152"/>
      <c r="R290" s="153">
        <f>SUM(R291:R298)</f>
        <v>0.11021448</v>
      </c>
      <c r="S290" s="152"/>
      <c r="T290" s="154">
        <f>SUM(T291:T298)</f>
        <v>0</v>
      </c>
      <c r="AR290" s="147" t="s">
        <v>143</v>
      </c>
      <c r="AT290" s="155" t="s">
        <v>73</v>
      </c>
      <c r="AU290" s="155" t="s">
        <v>82</v>
      </c>
      <c r="AY290" s="147" t="s">
        <v>134</v>
      </c>
      <c r="BK290" s="156">
        <f>SUM(BK291:BK298)</f>
        <v>0</v>
      </c>
    </row>
    <row r="291" s="1" customFormat="1" ht="16.5" customHeight="1">
      <c r="B291" s="159"/>
      <c r="C291" s="160" t="s">
        <v>580</v>
      </c>
      <c r="D291" s="160" t="s">
        <v>137</v>
      </c>
      <c r="E291" s="161" t="s">
        <v>581</v>
      </c>
      <c r="F291" s="162" t="s">
        <v>582</v>
      </c>
      <c r="G291" s="163" t="s">
        <v>164</v>
      </c>
      <c r="H291" s="164">
        <v>5.282</v>
      </c>
      <c r="I291" s="165"/>
      <c r="J291" s="166">
        <f>ROUND(I291*H291,2)</f>
        <v>0</v>
      </c>
      <c r="K291" s="162" t="s">
        <v>550</v>
      </c>
      <c r="L291" s="34"/>
      <c r="M291" s="167" t="s">
        <v>1</v>
      </c>
      <c r="N291" s="168" t="s">
        <v>46</v>
      </c>
      <c r="O291" s="64"/>
      <c r="P291" s="169">
        <f>O291*H291</f>
        <v>0</v>
      </c>
      <c r="Q291" s="169">
        <v>0.012540000000000001</v>
      </c>
      <c r="R291" s="169">
        <f>Q291*H291</f>
        <v>0.066236280000000008</v>
      </c>
      <c r="S291" s="169">
        <v>0</v>
      </c>
      <c r="T291" s="170">
        <f>S291*H291</f>
        <v>0</v>
      </c>
      <c r="AR291" s="16" t="s">
        <v>223</v>
      </c>
      <c r="AT291" s="16" t="s">
        <v>137</v>
      </c>
      <c r="AU291" s="16" t="s">
        <v>143</v>
      </c>
      <c r="AY291" s="16" t="s">
        <v>134</v>
      </c>
      <c r="BE291" s="171">
        <f>IF(N291="základní",J291,0)</f>
        <v>0</v>
      </c>
      <c r="BF291" s="171">
        <f>IF(N291="snížená",J291,0)</f>
        <v>0</v>
      </c>
      <c r="BG291" s="171">
        <f>IF(N291="zákl. přenesená",J291,0)</f>
        <v>0</v>
      </c>
      <c r="BH291" s="171">
        <f>IF(N291="sníž. přenesená",J291,0)</f>
        <v>0</v>
      </c>
      <c r="BI291" s="171">
        <f>IF(N291="nulová",J291,0)</f>
        <v>0</v>
      </c>
      <c r="BJ291" s="16" t="s">
        <v>143</v>
      </c>
      <c r="BK291" s="171">
        <f>ROUND(I291*H291,2)</f>
        <v>0</v>
      </c>
      <c r="BL291" s="16" t="s">
        <v>223</v>
      </c>
      <c r="BM291" s="16" t="s">
        <v>583</v>
      </c>
    </row>
    <row r="292" s="12" customFormat="1">
      <c r="B292" s="180"/>
      <c r="D292" s="173" t="s">
        <v>145</v>
      </c>
      <c r="E292" s="181" t="s">
        <v>1</v>
      </c>
      <c r="F292" s="182" t="s">
        <v>293</v>
      </c>
      <c r="H292" s="183">
        <v>5.282</v>
      </c>
      <c r="I292" s="184"/>
      <c r="L292" s="180"/>
      <c r="M292" s="185"/>
      <c r="N292" s="186"/>
      <c r="O292" s="186"/>
      <c r="P292" s="186"/>
      <c r="Q292" s="186"/>
      <c r="R292" s="186"/>
      <c r="S292" s="186"/>
      <c r="T292" s="187"/>
      <c r="AT292" s="181" t="s">
        <v>145</v>
      </c>
      <c r="AU292" s="181" t="s">
        <v>143</v>
      </c>
      <c r="AV292" s="12" t="s">
        <v>143</v>
      </c>
      <c r="AW292" s="12" t="s">
        <v>36</v>
      </c>
      <c r="AX292" s="12" t="s">
        <v>82</v>
      </c>
      <c r="AY292" s="181" t="s">
        <v>134</v>
      </c>
    </row>
    <row r="293" s="1" customFormat="1" ht="16.5" customHeight="1">
      <c r="B293" s="159"/>
      <c r="C293" s="160" t="s">
        <v>584</v>
      </c>
      <c r="D293" s="160" t="s">
        <v>137</v>
      </c>
      <c r="E293" s="161" t="s">
        <v>585</v>
      </c>
      <c r="F293" s="162" t="s">
        <v>586</v>
      </c>
      <c r="G293" s="163" t="s">
        <v>164</v>
      </c>
      <c r="H293" s="164">
        <v>5.282</v>
      </c>
      <c r="I293" s="165"/>
      <c r="J293" s="166">
        <f>ROUND(I293*H293,2)</f>
        <v>0</v>
      </c>
      <c r="K293" s="162" t="s">
        <v>550</v>
      </c>
      <c r="L293" s="34"/>
      <c r="M293" s="167" t="s">
        <v>1</v>
      </c>
      <c r="N293" s="168" t="s">
        <v>46</v>
      </c>
      <c r="O293" s="64"/>
      <c r="P293" s="169">
        <f>O293*H293</f>
        <v>0</v>
      </c>
      <c r="Q293" s="169">
        <v>0.00010000000000000001</v>
      </c>
      <c r="R293" s="169">
        <f>Q293*H293</f>
        <v>0.00052820000000000005</v>
      </c>
      <c r="S293" s="169">
        <v>0</v>
      </c>
      <c r="T293" s="170">
        <f>S293*H293</f>
        <v>0</v>
      </c>
      <c r="AR293" s="16" t="s">
        <v>223</v>
      </c>
      <c r="AT293" s="16" t="s">
        <v>137</v>
      </c>
      <c r="AU293" s="16" t="s">
        <v>143</v>
      </c>
      <c r="AY293" s="16" t="s">
        <v>134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6" t="s">
        <v>143</v>
      </c>
      <c r="BK293" s="171">
        <f>ROUND(I293*H293,2)</f>
        <v>0</v>
      </c>
      <c r="BL293" s="16" t="s">
        <v>223</v>
      </c>
      <c r="BM293" s="16" t="s">
        <v>587</v>
      </c>
    </row>
    <row r="294" s="12" customFormat="1">
      <c r="B294" s="180"/>
      <c r="D294" s="173" t="s">
        <v>145</v>
      </c>
      <c r="E294" s="181" t="s">
        <v>1</v>
      </c>
      <c r="F294" s="182" t="s">
        <v>293</v>
      </c>
      <c r="H294" s="183">
        <v>5.282</v>
      </c>
      <c r="I294" s="184"/>
      <c r="L294" s="180"/>
      <c r="M294" s="185"/>
      <c r="N294" s="186"/>
      <c r="O294" s="186"/>
      <c r="P294" s="186"/>
      <c r="Q294" s="186"/>
      <c r="R294" s="186"/>
      <c r="S294" s="186"/>
      <c r="T294" s="187"/>
      <c r="AT294" s="181" t="s">
        <v>145</v>
      </c>
      <c r="AU294" s="181" t="s">
        <v>143</v>
      </c>
      <c r="AV294" s="12" t="s">
        <v>143</v>
      </c>
      <c r="AW294" s="12" t="s">
        <v>36</v>
      </c>
      <c r="AX294" s="12" t="s">
        <v>82</v>
      </c>
      <c r="AY294" s="181" t="s">
        <v>134</v>
      </c>
    </row>
    <row r="295" s="1" customFormat="1" ht="16.5" customHeight="1">
      <c r="B295" s="159"/>
      <c r="C295" s="160" t="s">
        <v>588</v>
      </c>
      <c r="D295" s="160" t="s">
        <v>137</v>
      </c>
      <c r="E295" s="161" t="s">
        <v>589</v>
      </c>
      <c r="F295" s="162" t="s">
        <v>590</v>
      </c>
      <c r="G295" s="163" t="s">
        <v>157</v>
      </c>
      <c r="H295" s="164">
        <v>2.5</v>
      </c>
      <c r="I295" s="165"/>
      <c r="J295" s="166">
        <f>ROUND(I295*H295,2)</f>
        <v>0</v>
      </c>
      <c r="K295" s="162" t="s">
        <v>141</v>
      </c>
      <c r="L295" s="34"/>
      <c r="M295" s="167" t="s">
        <v>1</v>
      </c>
      <c r="N295" s="168" t="s">
        <v>46</v>
      </c>
      <c r="O295" s="64"/>
      <c r="P295" s="169">
        <f>O295*H295</f>
        <v>0</v>
      </c>
      <c r="Q295" s="169">
        <v>0.017059999999999999</v>
      </c>
      <c r="R295" s="169">
        <f>Q295*H295</f>
        <v>0.042649999999999993</v>
      </c>
      <c r="S295" s="169">
        <v>0</v>
      </c>
      <c r="T295" s="170">
        <f>S295*H295</f>
        <v>0</v>
      </c>
      <c r="AR295" s="16" t="s">
        <v>223</v>
      </c>
      <c r="AT295" s="16" t="s">
        <v>137</v>
      </c>
      <c r="AU295" s="16" t="s">
        <v>143</v>
      </c>
      <c r="AY295" s="16" t="s">
        <v>134</v>
      </c>
      <c r="BE295" s="171">
        <f>IF(N295="základní",J295,0)</f>
        <v>0</v>
      </c>
      <c r="BF295" s="171">
        <f>IF(N295="snížená",J295,0)</f>
        <v>0</v>
      </c>
      <c r="BG295" s="171">
        <f>IF(N295="zákl. přenesená",J295,0)</f>
        <v>0</v>
      </c>
      <c r="BH295" s="171">
        <f>IF(N295="sníž. přenesená",J295,0)</f>
        <v>0</v>
      </c>
      <c r="BI295" s="171">
        <f>IF(N295="nulová",J295,0)</f>
        <v>0</v>
      </c>
      <c r="BJ295" s="16" t="s">
        <v>143</v>
      </c>
      <c r="BK295" s="171">
        <f>ROUND(I295*H295,2)</f>
        <v>0</v>
      </c>
      <c r="BL295" s="16" t="s">
        <v>223</v>
      </c>
      <c r="BM295" s="16" t="s">
        <v>591</v>
      </c>
    </row>
    <row r="296" s="1" customFormat="1" ht="16.5" customHeight="1">
      <c r="B296" s="159"/>
      <c r="C296" s="160" t="s">
        <v>592</v>
      </c>
      <c r="D296" s="160" t="s">
        <v>137</v>
      </c>
      <c r="E296" s="161" t="s">
        <v>593</v>
      </c>
      <c r="F296" s="162" t="s">
        <v>594</v>
      </c>
      <c r="G296" s="163" t="s">
        <v>150</v>
      </c>
      <c r="H296" s="164">
        <v>1</v>
      </c>
      <c r="I296" s="165"/>
      <c r="J296" s="166">
        <f>ROUND(I296*H296,2)</f>
        <v>0</v>
      </c>
      <c r="K296" s="162" t="s">
        <v>141</v>
      </c>
      <c r="L296" s="34"/>
      <c r="M296" s="167" t="s">
        <v>1</v>
      </c>
      <c r="N296" s="168" t="s">
        <v>46</v>
      </c>
      <c r="O296" s="64"/>
      <c r="P296" s="169">
        <f>O296*H296</f>
        <v>0</v>
      </c>
      <c r="Q296" s="169">
        <v>6.9999999999999994E-05</v>
      </c>
      <c r="R296" s="169">
        <f>Q296*H296</f>
        <v>6.9999999999999994E-05</v>
      </c>
      <c r="S296" s="169">
        <v>0</v>
      </c>
      <c r="T296" s="170">
        <f>S296*H296</f>
        <v>0</v>
      </c>
      <c r="AR296" s="16" t="s">
        <v>223</v>
      </c>
      <c r="AT296" s="16" t="s">
        <v>137</v>
      </c>
      <c r="AU296" s="16" t="s">
        <v>143</v>
      </c>
      <c r="AY296" s="16" t="s">
        <v>134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16" t="s">
        <v>143</v>
      </c>
      <c r="BK296" s="171">
        <f>ROUND(I296*H296,2)</f>
        <v>0</v>
      </c>
      <c r="BL296" s="16" t="s">
        <v>223</v>
      </c>
      <c r="BM296" s="16" t="s">
        <v>595</v>
      </c>
    </row>
    <row r="297" s="1" customFormat="1" ht="16.5" customHeight="1">
      <c r="B297" s="159"/>
      <c r="C297" s="196" t="s">
        <v>596</v>
      </c>
      <c r="D297" s="196" t="s">
        <v>268</v>
      </c>
      <c r="E297" s="197" t="s">
        <v>597</v>
      </c>
      <c r="F297" s="198" t="s">
        <v>598</v>
      </c>
      <c r="G297" s="199" t="s">
        <v>150</v>
      </c>
      <c r="H297" s="200">
        <v>1</v>
      </c>
      <c r="I297" s="201"/>
      <c r="J297" s="202">
        <f>ROUND(I297*H297,2)</f>
        <v>0</v>
      </c>
      <c r="K297" s="198" t="s">
        <v>141</v>
      </c>
      <c r="L297" s="203"/>
      <c r="M297" s="204" t="s">
        <v>1</v>
      </c>
      <c r="N297" s="205" t="s">
        <v>46</v>
      </c>
      <c r="O297" s="64"/>
      <c r="P297" s="169">
        <f>O297*H297</f>
        <v>0</v>
      </c>
      <c r="Q297" s="169">
        <v>0.00072999999999999996</v>
      </c>
      <c r="R297" s="169">
        <f>Q297*H297</f>
        <v>0.00072999999999999996</v>
      </c>
      <c r="S297" s="169">
        <v>0</v>
      </c>
      <c r="T297" s="170">
        <f>S297*H297</f>
        <v>0</v>
      </c>
      <c r="AR297" s="16" t="s">
        <v>307</v>
      </c>
      <c r="AT297" s="16" t="s">
        <v>268</v>
      </c>
      <c r="AU297" s="16" t="s">
        <v>143</v>
      </c>
      <c r="AY297" s="16" t="s">
        <v>134</v>
      </c>
      <c r="BE297" s="171">
        <f>IF(N297="základní",J297,0)</f>
        <v>0</v>
      </c>
      <c r="BF297" s="171">
        <f>IF(N297="snížená",J297,0)</f>
        <v>0</v>
      </c>
      <c r="BG297" s="171">
        <f>IF(N297="zákl. přenesená",J297,0)</f>
        <v>0</v>
      </c>
      <c r="BH297" s="171">
        <f>IF(N297="sníž. přenesená",J297,0)</f>
        <v>0</v>
      </c>
      <c r="BI297" s="171">
        <f>IF(N297="nulová",J297,0)</f>
        <v>0</v>
      </c>
      <c r="BJ297" s="16" t="s">
        <v>143</v>
      </c>
      <c r="BK297" s="171">
        <f>ROUND(I297*H297,2)</f>
        <v>0</v>
      </c>
      <c r="BL297" s="16" t="s">
        <v>223</v>
      </c>
      <c r="BM297" s="16" t="s">
        <v>599</v>
      </c>
    </row>
    <row r="298" s="1" customFormat="1" ht="16.5" customHeight="1">
      <c r="B298" s="159"/>
      <c r="C298" s="160" t="s">
        <v>600</v>
      </c>
      <c r="D298" s="160" t="s">
        <v>137</v>
      </c>
      <c r="E298" s="161" t="s">
        <v>601</v>
      </c>
      <c r="F298" s="162" t="s">
        <v>602</v>
      </c>
      <c r="G298" s="163" t="s">
        <v>356</v>
      </c>
      <c r="H298" s="206"/>
      <c r="I298" s="165"/>
      <c r="J298" s="166">
        <f>ROUND(I298*H298,2)</f>
        <v>0</v>
      </c>
      <c r="K298" s="162" t="s">
        <v>141</v>
      </c>
      <c r="L298" s="34"/>
      <c r="M298" s="167" t="s">
        <v>1</v>
      </c>
      <c r="N298" s="168" t="s">
        <v>46</v>
      </c>
      <c r="O298" s="64"/>
      <c r="P298" s="169">
        <f>O298*H298</f>
        <v>0</v>
      </c>
      <c r="Q298" s="169">
        <v>0</v>
      </c>
      <c r="R298" s="169">
        <f>Q298*H298</f>
        <v>0</v>
      </c>
      <c r="S298" s="169">
        <v>0</v>
      </c>
      <c r="T298" s="170">
        <f>S298*H298</f>
        <v>0</v>
      </c>
      <c r="AR298" s="16" t="s">
        <v>223</v>
      </c>
      <c r="AT298" s="16" t="s">
        <v>137</v>
      </c>
      <c r="AU298" s="16" t="s">
        <v>143</v>
      </c>
      <c r="AY298" s="16" t="s">
        <v>134</v>
      </c>
      <c r="BE298" s="171">
        <f>IF(N298="základní",J298,0)</f>
        <v>0</v>
      </c>
      <c r="BF298" s="171">
        <f>IF(N298="snížená",J298,0)</f>
        <v>0</v>
      </c>
      <c r="BG298" s="171">
        <f>IF(N298="zákl. přenesená",J298,0)</f>
        <v>0</v>
      </c>
      <c r="BH298" s="171">
        <f>IF(N298="sníž. přenesená",J298,0)</f>
        <v>0</v>
      </c>
      <c r="BI298" s="171">
        <f>IF(N298="nulová",J298,0)</f>
        <v>0</v>
      </c>
      <c r="BJ298" s="16" t="s">
        <v>143</v>
      </c>
      <c r="BK298" s="171">
        <f>ROUND(I298*H298,2)</f>
        <v>0</v>
      </c>
      <c r="BL298" s="16" t="s">
        <v>223</v>
      </c>
      <c r="BM298" s="16" t="s">
        <v>603</v>
      </c>
    </row>
    <row r="299" s="10" customFormat="1" ht="22.8" customHeight="1">
      <c r="B299" s="146"/>
      <c r="D299" s="147" t="s">
        <v>73</v>
      </c>
      <c r="E299" s="157" t="s">
        <v>604</v>
      </c>
      <c r="F299" s="157" t="s">
        <v>605</v>
      </c>
      <c r="I299" s="149"/>
      <c r="J299" s="158">
        <f>BK299</f>
        <v>0</v>
      </c>
      <c r="L299" s="146"/>
      <c r="M299" s="151"/>
      <c r="N299" s="152"/>
      <c r="O299" s="152"/>
      <c r="P299" s="153">
        <f>SUM(P300:P315)</f>
        <v>0</v>
      </c>
      <c r="Q299" s="152"/>
      <c r="R299" s="153">
        <f>SUM(R300:R315)</f>
        <v>0.13735</v>
      </c>
      <c r="S299" s="152"/>
      <c r="T299" s="154">
        <f>SUM(T300:T315)</f>
        <v>0.53104784999999999</v>
      </c>
      <c r="AR299" s="147" t="s">
        <v>143</v>
      </c>
      <c r="AT299" s="155" t="s">
        <v>73</v>
      </c>
      <c r="AU299" s="155" t="s">
        <v>82</v>
      </c>
      <c r="AY299" s="147" t="s">
        <v>134</v>
      </c>
      <c r="BK299" s="156">
        <f>SUM(BK300:BK315)</f>
        <v>0</v>
      </c>
    </row>
    <row r="300" s="1" customFormat="1" ht="16.5" customHeight="1">
      <c r="B300" s="159"/>
      <c r="C300" s="160" t="s">
        <v>606</v>
      </c>
      <c r="D300" s="160" t="s">
        <v>137</v>
      </c>
      <c r="E300" s="161" t="s">
        <v>607</v>
      </c>
      <c r="F300" s="162" t="s">
        <v>608</v>
      </c>
      <c r="G300" s="163" t="s">
        <v>164</v>
      </c>
      <c r="H300" s="164">
        <v>16.463000000000001</v>
      </c>
      <c r="I300" s="165"/>
      <c r="J300" s="166">
        <f>ROUND(I300*H300,2)</f>
        <v>0</v>
      </c>
      <c r="K300" s="162" t="s">
        <v>141</v>
      </c>
      <c r="L300" s="34"/>
      <c r="M300" s="167" t="s">
        <v>1</v>
      </c>
      <c r="N300" s="168" t="s">
        <v>46</v>
      </c>
      <c r="O300" s="64"/>
      <c r="P300" s="169">
        <f>O300*H300</f>
        <v>0</v>
      </c>
      <c r="Q300" s="169">
        <v>0</v>
      </c>
      <c r="R300" s="169">
        <f>Q300*H300</f>
        <v>0</v>
      </c>
      <c r="S300" s="169">
        <v>0.01695</v>
      </c>
      <c r="T300" s="170">
        <f>S300*H300</f>
        <v>0.27904784999999999</v>
      </c>
      <c r="AR300" s="16" t="s">
        <v>223</v>
      </c>
      <c r="AT300" s="16" t="s">
        <v>137</v>
      </c>
      <c r="AU300" s="16" t="s">
        <v>143</v>
      </c>
      <c r="AY300" s="16" t="s">
        <v>134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6" t="s">
        <v>143</v>
      </c>
      <c r="BK300" s="171">
        <f>ROUND(I300*H300,2)</f>
        <v>0</v>
      </c>
      <c r="BL300" s="16" t="s">
        <v>223</v>
      </c>
      <c r="BM300" s="16" t="s">
        <v>609</v>
      </c>
    </row>
    <row r="301" s="12" customFormat="1">
      <c r="B301" s="180"/>
      <c r="D301" s="173" t="s">
        <v>145</v>
      </c>
      <c r="E301" s="181" t="s">
        <v>1</v>
      </c>
      <c r="F301" s="182" t="s">
        <v>610</v>
      </c>
      <c r="H301" s="183">
        <v>16.463000000000001</v>
      </c>
      <c r="I301" s="184"/>
      <c r="L301" s="180"/>
      <c r="M301" s="185"/>
      <c r="N301" s="186"/>
      <c r="O301" s="186"/>
      <c r="P301" s="186"/>
      <c r="Q301" s="186"/>
      <c r="R301" s="186"/>
      <c r="S301" s="186"/>
      <c r="T301" s="187"/>
      <c r="AT301" s="181" t="s">
        <v>145</v>
      </c>
      <c r="AU301" s="181" t="s">
        <v>143</v>
      </c>
      <c r="AV301" s="12" t="s">
        <v>143</v>
      </c>
      <c r="AW301" s="12" t="s">
        <v>36</v>
      </c>
      <c r="AX301" s="12" t="s">
        <v>74</v>
      </c>
      <c r="AY301" s="181" t="s">
        <v>134</v>
      </c>
    </row>
    <row r="302" s="13" customFormat="1">
      <c r="B302" s="188"/>
      <c r="D302" s="173" t="s">
        <v>145</v>
      </c>
      <c r="E302" s="189" t="s">
        <v>1</v>
      </c>
      <c r="F302" s="190" t="s">
        <v>168</v>
      </c>
      <c r="H302" s="191">
        <v>16.463000000000001</v>
      </c>
      <c r="I302" s="192"/>
      <c r="L302" s="188"/>
      <c r="M302" s="193"/>
      <c r="N302" s="194"/>
      <c r="O302" s="194"/>
      <c r="P302" s="194"/>
      <c r="Q302" s="194"/>
      <c r="R302" s="194"/>
      <c r="S302" s="194"/>
      <c r="T302" s="195"/>
      <c r="AT302" s="189" t="s">
        <v>145</v>
      </c>
      <c r="AU302" s="189" t="s">
        <v>143</v>
      </c>
      <c r="AV302" s="13" t="s">
        <v>142</v>
      </c>
      <c r="AW302" s="13" t="s">
        <v>36</v>
      </c>
      <c r="AX302" s="13" t="s">
        <v>82</v>
      </c>
      <c r="AY302" s="189" t="s">
        <v>134</v>
      </c>
    </row>
    <row r="303" s="1" customFormat="1" ht="16.5" customHeight="1">
      <c r="B303" s="159"/>
      <c r="C303" s="160" t="s">
        <v>611</v>
      </c>
      <c r="D303" s="160" t="s">
        <v>137</v>
      </c>
      <c r="E303" s="161" t="s">
        <v>612</v>
      </c>
      <c r="F303" s="162" t="s">
        <v>613</v>
      </c>
      <c r="G303" s="163" t="s">
        <v>150</v>
      </c>
      <c r="H303" s="164">
        <v>3</v>
      </c>
      <c r="I303" s="165"/>
      <c r="J303" s="166">
        <f>ROUND(I303*H303,2)</f>
        <v>0</v>
      </c>
      <c r="K303" s="162" t="s">
        <v>141</v>
      </c>
      <c r="L303" s="34"/>
      <c r="M303" s="167" t="s">
        <v>1</v>
      </c>
      <c r="N303" s="168" t="s">
        <v>46</v>
      </c>
      <c r="O303" s="64"/>
      <c r="P303" s="169">
        <f>O303*H303</f>
        <v>0</v>
      </c>
      <c r="Q303" s="169">
        <v>0.00044999999999999999</v>
      </c>
      <c r="R303" s="169">
        <f>Q303*H303</f>
        <v>0.0013500000000000001</v>
      </c>
      <c r="S303" s="169">
        <v>0</v>
      </c>
      <c r="T303" s="170">
        <f>S303*H303</f>
        <v>0</v>
      </c>
      <c r="AR303" s="16" t="s">
        <v>223</v>
      </c>
      <c r="AT303" s="16" t="s">
        <v>137</v>
      </c>
      <c r="AU303" s="16" t="s">
        <v>143</v>
      </c>
      <c r="AY303" s="16" t="s">
        <v>134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6" t="s">
        <v>143</v>
      </c>
      <c r="BK303" s="171">
        <f>ROUND(I303*H303,2)</f>
        <v>0</v>
      </c>
      <c r="BL303" s="16" t="s">
        <v>223</v>
      </c>
      <c r="BM303" s="16" t="s">
        <v>614</v>
      </c>
    </row>
    <row r="304" s="1" customFormat="1" ht="16.5" customHeight="1">
      <c r="B304" s="159"/>
      <c r="C304" s="196" t="s">
        <v>615</v>
      </c>
      <c r="D304" s="196" t="s">
        <v>268</v>
      </c>
      <c r="E304" s="197" t="s">
        <v>616</v>
      </c>
      <c r="F304" s="198" t="s">
        <v>617</v>
      </c>
      <c r="G304" s="199" t="s">
        <v>150</v>
      </c>
      <c r="H304" s="200">
        <v>3</v>
      </c>
      <c r="I304" s="201"/>
      <c r="J304" s="202">
        <f>ROUND(I304*H304,2)</f>
        <v>0</v>
      </c>
      <c r="K304" s="198" t="s">
        <v>141</v>
      </c>
      <c r="L304" s="203"/>
      <c r="M304" s="204" t="s">
        <v>1</v>
      </c>
      <c r="N304" s="205" t="s">
        <v>46</v>
      </c>
      <c r="O304" s="64"/>
      <c r="P304" s="169">
        <f>O304*H304</f>
        <v>0</v>
      </c>
      <c r="Q304" s="169">
        <v>0.0085000000000000006</v>
      </c>
      <c r="R304" s="169">
        <f>Q304*H304</f>
        <v>0.025500000000000002</v>
      </c>
      <c r="S304" s="169">
        <v>0</v>
      </c>
      <c r="T304" s="170">
        <f>S304*H304</f>
        <v>0</v>
      </c>
      <c r="AR304" s="16" t="s">
        <v>307</v>
      </c>
      <c r="AT304" s="16" t="s">
        <v>268</v>
      </c>
      <c r="AU304" s="16" t="s">
        <v>143</v>
      </c>
      <c r="AY304" s="16" t="s">
        <v>134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6" t="s">
        <v>143</v>
      </c>
      <c r="BK304" s="171">
        <f>ROUND(I304*H304,2)</f>
        <v>0</v>
      </c>
      <c r="BL304" s="16" t="s">
        <v>223</v>
      </c>
      <c r="BM304" s="16" t="s">
        <v>618</v>
      </c>
    </row>
    <row r="305" s="1" customFormat="1" ht="16.5" customHeight="1">
      <c r="B305" s="159"/>
      <c r="C305" s="160" t="s">
        <v>619</v>
      </c>
      <c r="D305" s="160" t="s">
        <v>137</v>
      </c>
      <c r="E305" s="161" t="s">
        <v>620</v>
      </c>
      <c r="F305" s="162" t="s">
        <v>621</v>
      </c>
      <c r="G305" s="163" t="s">
        <v>150</v>
      </c>
      <c r="H305" s="164">
        <v>3</v>
      </c>
      <c r="I305" s="165"/>
      <c r="J305" s="166">
        <f>ROUND(I305*H305,2)</f>
        <v>0</v>
      </c>
      <c r="K305" s="162" t="s">
        <v>141</v>
      </c>
      <c r="L305" s="34"/>
      <c r="M305" s="167" t="s">
        <v>1</v>
      </c>
      <c r="N305" s="168" t="s">
        <v>46</v>
      </c>
      <c r="O305" s="64"/>
      <c r="P305" s="169">
        <f>O305*H305</f>
        <v>0</v>
      </c>
      <c r="Q305" s="169">
        <v>0</v>
      </c>
      <c r="R305" s="169">
        <f>Q305*H305</f>
        <v>0</v>
      </c>
      <c r="S305" s="169">
        <v>0</v>
      </c>
      <c r="T305" s="170">
        <f>S305*H305</f>
        <v>0</v>
      </c>
      <c r="AR305" s="16" t="s">
        <v>223</v>
      </c>
      <c r="AT305" s="16" t="s">
        <v>137</v>
      </c>
      <c r="AU305" s="16" t="s">
        <v>143</v>
      </c>
      <c r="AY305" s="16" t="s">
        <v>134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6" t="s">
        <v>143</v>
      </c>
      <c r="BK305" s="171">
        <f>ROUND(I305*H305,2)</f>
        <v>0</v>
      </c>
      <c r="BL305" s="16" t="s">
        <v>223</v>
      </c>
      <c r="BM305" s="16" t="s">
        <v>622</v>
      </c>
    </row>
    <row r="306" s="1" customFormat="1" ht="16.5" customHeight="1">
      <c r="B306" s="159"/>
      <c r="C306" s="196" t="s">
        <v>623</v>
      </c>
      <c r="D306" s="196" t="s">
        <v>268</v>
      </c>
      <c r="E306" s="197" t="s">
        <v>624</v>
      </c>
      <c r="F306" s="198" t="s">
        <v>625</v>
      </c>
      <c r="G306" s="199" t="s">
        <v>150</v>
      </c>
      <c r="H306" s="200">
        <v>3</v>
      </c>
      <c r="I306" s="201"/>
      <c r="J306" s="202">
        <f>ROUND(I306*H306,2)</f>
        <v>0</v>
      </c>
      <c r="K306" s="198" t="s">
        <v>141</v>
      </c>
      <c r="L306" s="203"/>
      <c r="M306" s="204" t="s">
        <v>1</v>
      </c>
      <c r="N306" s="205" t="s">
        <v>46</v>
      </c>
      <c r="O306" s="64"/>
      <c r="P306" s="169">
        <f>O306*H306</f>
        <v>0</v>
      </c>
      <c r="Q306" s="169">
        <v>0.0275</v>
      </c>
      <c r="R306" s="169">
        <f>Q306*H306</f>
        <v>0.082500000000000004</v>
      </c>
      <c r="S306" s="169">
        <v>0</v>
      </c>
      <c r="T306" s="170">
        <f>S306*H306</f>
        <v>0</v>
      </c>
      <c r="AR306" s="16" t="s">
        <v>307</v>
      </c>
      <c r="AT306" s="16" t="s">
        <v>268</v>
      </c>
      <c r="AU306" s="16" t="s">
        <v>143</v>
      </c>
      <c r="AY306" s="16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6" t="s">
        <v>143</v>
      </c>
      <c r="BK306" s="171">
        <f>ROUND(I306*H306,2)</f>
        <v>0</v>
      </c>
      <c r="BL306" s="16" t="s">
        <v>223</v>
      </c>
      <c r="BM306" s="16" t="s">
        <v>626</v>
      </c>
    </row>
    <row r="307" s="1" customFormat="1" ht="16.5" customHeight="1">
      <c r="B307" s="159"/>
      <c r="C307" s="160" t="s">
        <v>627</v>
      </c>
      <c r="D307" s="160" t="s">
        <v>137</v>
      </c>
      <c r="E307" s="161" t="s">
        <v>628</v>
      </c>
      <c r="F307" s="162" t="s">
        <v>629</v>
      </c>
      <c r="G307" s="163" t="s">
        <v>150</v>
      </c>
      <c r="H307" s="164">
        <v>1</v>
      </c>
      <c r="I307" s="165"/>
      <c r="J307" s="166">
        <f>ROUND(I307*H307,2)</f>
        <v>0</v>
      </c>
      <c r="K307" s="162" t="s">
        <v>141</v>
      </c>
      <c r="L307" s="34"/>
      <c r="M307" s="167" t="s">
        <v>1</v>
      </c>
      <c r="N307" s="168" t="s">
        <v>46</v>
      </c>
      <c r="O307" s="64"/>
      <c r="P307" s="169">
        <f>O307*H307</f>
        <v>0</v>
      </c>
      <c r="Q307" s="169">
        <v>0</v>
      </c>
      <c r="R307" s="169">
        <f>Q307*H307</f>
        <v>0</v>
      </c>
      <c r="S307" s="169">
        <v>0</v>
      </c>
      <c r="T307" s="170">
        <f>S307*H307</f>
        <v>0</v>
      </c>
      <c r="AR307" s="16" t="s">
        <v>223</v>
      </c>
      <c r="AT307" s="16" t="s">
        <v>137</v>
      </c>
      <c r="AU307" s="16" t="s">
        <v>143</v>
      </c>
      <c r="AY307" s="16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6" t="s">
        <v>143</v>
      </c>
      <c r="BK307" s="171">
        <f>ROUND(I307*H307,2)</f>
        <v>0</v>
      </c>
      <c r="BL307" s="16" t="s">
        <v>223</v>
      </c>
      <c r="BM307" s="16" t="s">
        <v>630</v>
      </c>
    </row>
    <row r="308" s="1" customFormat="1" ht="16.5" customHeight="1">
      <c r="B308" s="159"/>
      <c r="C308" s="196" t="s">
        <v>631</v>
      </c>
      <c r="D308" s="196" t="s">
        <v>268</v>
      </c>
      <c r="E308" s="197" t="s">
        <v>632</v>
      </c>
      <c r="F308" s="198" t="s">
        <v>633</v>
      </c>
      <c r="G308" s="199" t="s">
        <v>150</v>
      </c>
      <c r="H308" s="200">
        <v>1</v>
      </c>
      <c r="I308" s="201"/>
      <c r="J308" s="202">
        <f>ROUND(I308*H308,2)</f>
        <v>0</v>
      </c>
      <c r="K308" s="198" t="s">
        <v>141</v>
      </c>
      <c r="L308" s="203"/>
      <c r="M308" s="204" t="s">
        <v>1</v>
      </c>
      <c r="N308" s="205" t="s">
        <v>46</v>
      </c>
      <c r="O308" s="64"/>
      <c r="P308" s="169">
        <f>O308*H308</f>
        <v>0</v>
      </c>
      <c r="Q308" s="169">
        <v>0.028000000000000001</v>
      </c>
      <c r="R308" s="169">
        <f>Q308*H308</f>
        <v>0.028000000000000001</v>
      </c>
      <c r="S308" s="169">
        <v>0</v>
      </c>
      <c r="T308" s="170">
        <f>S308*H308</f>
        <v>0</v>
      </c>
      <c r="AR308" s="16" t="s">
        <v>307</v>
      </c>
      <c r="AT308" s="16" t="s">
        <v>268</v>
      </c>
      <c r="AU308" s="16" t="s">
        <v>143</v>
      </c>
      <c r="AY308" s="16" t="s">
        <v>134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6" t="s">
        <v>143</v>
      </c>
      <c r="BK308" s="171">
        <f>ROUND(I308*H308,2)</f>
        <v>0</v>
      </c>
      <c r="BL308" s="16" t="s">
        <v>223</v>
      </c>
      <c r="BM308" s="16" t="s">
        <v>634</v>
      </c>
    </row>
    <row r="309" s="1" customFormat="1" ht="16.5" customHeight="1">
      <c r="B309" s="159"/>
      <c r="C309" s="160" t="s">
        <v>635</v>
      </c>
      <c r="D309" s="160" t="s">
        <v>137</v>
      </c>
      <c r="E309" s="161" t="s">
        <v>636</v>
      </c>
      <c r="F309" s="162" t="s">
        <v>637</v>
      </c>
      <c r="G309" s="163" t="s">
        <v>150</v>
      </c>
      <c r="H309" s="164">
        <v>9</v>
      </c>
      <c r="I309" s="165"/>
      <c r="J309" s="166">
        <f>ROUND(I309*H309,2)</f>
        <v>0</v>
      </c>
      <c r="K309" s="162" t="s">
        <v>141</v>
      </c>
      <c r="L309" s="34"/>
      <c r="M309" s="167" t="s">
        <v>1</v>
      </c>
      <c r="N309" s="168" t="s">
        <v>46</v>
      </c>
      <c r="O309" s="64"/>
      <c r="P309" s="169">
        <f>O309*H309</f>
        <v>0</v>
      </c>
      <c r="Q309" s="169">
        <v>0</v>
      </c>
      <c r="R309" s="169">
        <f>Q309*H309</f>
        <v>0</v>
      </c>
      <c r="S309" s="169">
        <v>0.028000000000000001</v>
      </c>
      <c r="T309" s="170">
        <f>S309*H309</f>
        <v>0.252</v>
      </c>
      <c r="AR309" s="16" t="s">
        <v>223</v>
      </c>
      <c r="AT309" s="16" t="s">
        <v>137</v>
      </c>
      <c r="AU309" s="16" t="s">
        <v>143</v>
      </c>
      <c r="AY309" s="16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6" t="s">
        <v>143</v>
      </c>
      <c r="BK309" s="171">
        <f>ROUND(I309*H309,2)</f>
        <v>0</v>
      </c>
      <c r="BL309" s="16" t="s">
        <v>223</v>
      </c>
      <c r="BM309" s="16" t="s">
        <v>638</v>
      </c>
    </row>
    <row r="310" s="11" customFormat="1">
      <c r="B310" s="172"/>
      <c r="D310" s="173" t="s">
        <v>145</v>
      </c>
      <c r="E310" s="174" t="s">
        <v>1</v>
      </c>
      <c r="F310" s="175" t="s">
        <v>639</v>
      </c>
      <c r="H310" s="174" t="s">
        <v>1</v>
      </c>
      <c r="I310" s="176"/>
      <c r="L310" s="172"/>
      <c r="M310" s="177"/>
      <c r="N310" s="178"/>
      <c r="O310" s="178"/>
      <c r="P310" s="178"/>
      <c r="Q310" s="178"/>
      <c r="R310" s="178"/>
      <c r="S310" s="178"/>
      <c r="T310" s="179"/>
      <c r="AT310" s="174" t="s">
        <v>145</v>
      </c>
      <c r="AU310" s="174" t="s">
        <v>143</v>
      </c>
      <c r="AV310" s="11" t="s">
        <v>82</v>
      </c>
      <c r="AW310" s="11" t="s">
        <v>36</v>
      </c>
      <c r="AX310" s="11" t="s">
        <v>74</v>
      </c>
      <c r="AY310" s="174" t="s">
        <v>134</v>
      </c>
    </row>
    <row r="311" s="12" customFormat="1">
      <c r="B311" s="180"/>
      <c r="D311" s="173" t="s">
        <v>145</v>
      </c>
      <c r="E311" s="181" t="s">
        <v>1</v>
      </c>
      <c r="F311" s="182" t="s">
        <v>161</v>
      </c>
      <c r="H311" s="183">
        <v>5</v>
      </c>
      <c r="I311" s="184"/>
      <c r="L311" s="180"/>
      <c r="M311" s="185"/>
      <c r="N311" s="186"/>
      <c r="O311" s="186"/>
      <c r="P311" s="186"/>
      <c r="Q311" s="186"/>
      <c r="R311" s="186"/>
      <c r="S311" s="186"/>
      <c r="T311" s="187"/>
      <c r="AT311" s="181" t="s">
        <v>145</v>
      </c>
      <c r="AU311" s="181" t="s">
        <v>143</v>
      </c>
      <c r="AV311" s="12" t="s">
        <v>143</v>
      </c>
      <c r="AW311" s="12" t="s">
        <v>36</v>
      </c>
      <c r="AX311" s="12" t="s">
        <v>74</v>
      </c>
      <c r="AY311" s="181" t="s">
        <v>134</v>
      </c>
    </row>
    <row r="312" s="11" customFormat="1">
      <c r="B312" s="172"/>
      <c r="D312" s="173" t="s">
        <v>145</v>
      </c>
      <c r="E312" s="174" t="s">
        <v>1</v>
      </c>
      <c r="F312" s="175" t="s">
        <v>640</v>
      </c>
      <c r="H312" s="174" t="s">
        <v>1</v>
      </c>
      <c r="I312" s="176"/>
      <c r="L312" s="172"/>
      <c r="M312" s="177"/>
      <c r="N312" s="178"/>
      <c r="O312" s="178"/>
      <c r="P312" s="178"/>
      <c r="Q312" s="178"/>
      <c r="R312" s="178"/>
      <c r="S312" s="178"/>
      <c r="T312" s="179"/>
      <c r="AT312" s="174" t="s">
        <v>145</v>
      </c>
      <c r="AU312" s="174" t="s">
        <v>143</v>
      </c>
      <c r="AV312" s="11" t="s">
        <v>82</v>
      </c>
      <c r="AW312" s="11" t="s">
        <v>36</v>
      </c>
      <c r="AX312" s="11" t="s">
        <v>74</v>
      </c>
      <c r="AY312" s="174" t="s">
        <v>134</v>
      </c>
    </row>
    <row r="313" s="12" customFormat="1">
      <c r="B313" s="180"/>
      <c r="D313" s="173" t="s">
        <v>145</v>
      </c>
      <c r="E313" s="181" t="s">
        <v>1</v>
      </c>
      <c r="F313" s="182" t="s">
        <v>142</v>
      </c>
      <c r="H313" s="183">
        <v>4</v>
      </c>
      <c r="I313" s="184"/>
      <c r="L313" s="180"/>
      <c r="M313" s="185"/>
      <c r="N313" s="186"/>
      <c r="O313" s="186"/>
      <c r="P313" s="186"/>
      <c r="Q313" s="186"/>
      <c r="R313" s="186"/>
      <c r="S313" s="186"/>
      <c r="T313" s="187"/>
      <c r="AT313" s="181" t="s">
        <v>145</v>
      </c>
      <c r="AU313" s="181" t="s">
        <v>143</v>
      </c>
      <c r="AV313" s="12" t="s">
        <v>143</v>
      </c>
      <c r="AW313" s="12" t="s">
        <v>36</v>
      </c>
      <c r="AX313" s="12" t="s">
        <v>74</v>
      </c>
      <c r="AY313" s="181" t="s">
        <v>134</v>
      </c>
    </row>
    <row r="314" s="13" customFormat="1">
      <c r="B314" s="188"/>
      <c r="D314" s="173" t="s">
        <v>145</v>
      </c>
      <c r="E314" s="189" t="s">
        <v>1</v>
      </c>
      <c r="F314" s="190" t="s">
        <v>168</v>
      </c>
      <c r="H314" s="191">
        <v>9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145</v>
      </c>
      <c r="AU314" s="189" t="s">
        <v>143</v>
      </c>
      <c r="AV314" s="13" t="s">
        <v>142</v>
      </c>
      <c r="AW314" s="13" t="s">
        <v>36</v>
      </c>
      <c r="AX314" s="13" t="s">
        <v>82</v>
      </c>
      <c r="AY314" s="189" t="s">
        <v>134</v>
      </c>
    </row>
    <row r="315" s="1" customFormat="1" ht="16.5" customHeight="1">
      <c r="B315" s="159"/>
      <c r="C315" s="160" t="s">
        <v>641</v>
      </c>
      <c r="D315" s="160" t="s">
        <v>137</v>
      </c>
      <c r="E315" s="161" t="s">
        <v>642</v>
      </c>
      <c r="F315" s="162" t="s">
        <v>643</v>
      </c>
      <c r="G315" s="163" t="s">
        <v>356</v>
      </c>
      <c r="H315" s="206"/>
      <c r="I315" s="165"/>
      <c r="J315" s="166">
        <f>ROUND(I315*H315,2)</f>
        <v>0</v>
      </c>
      <c r="K315" s="162" t="s">
        <v>141</v>
      </c>
      <c r="L315" s="34"/>
      <c r="M315" s="167" t="s">
        <v>1</v>
      </c>
      <c r="N315" s="168" t="s">
        <v>46</v>
      </c>
      <c r="O315" s="64"/>
      <c r="P315" s="169">
        <f>O315*H315</f>
        <v>0</v>
      </c>
      <c r="Q315" s="169">
        <v>0</v>
      </c>
      <c r="R315" s="169">
        <f>Q315*H315</f>
        <v>0</v>
      </c>
      <c r="S315" s="169">
        <v>0</v>
      </c>
      <c r="T315" s="170">
        <f>S315*H315</f>
        <v>0</v>
      </c>
      <c r="AR315" s="16" t="s">
        <v>223</v>
      </c>
      <c r="AT315" s="16" t="s">
        <v>137</v>
      </c>
      <c r="AU315" s="16" t="s">
        <v>143</v>
      </c>
      <c r="AY315" s="16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6" t="s">
        <v>143</v>
      </c>
      <c r="BK315" s="171">
        <f>ROUND(I315*H315,2)</f>
        <v>0</v>
      </c>
      <c r="BL315" s="16" t="s">
        <v>223</v>
      </c>
      <c r="BM315" s="16" t="s">
        <v>644</v>
      </c>
    </row>
    <row r="316" s="10" customFormat="1" ht="22.8" customHeight="1">
      <c r="B316" s="146"/>
      <c r="D316" s="147" t="s">
        <v>73</v>
      </c>
      <c r="E316" s="157" t="s">
        <v>645</v>
      </c>
      <c r="F316" s="157" t="s">
        <v>646</v>
      </c>
      <c r="I316" s="149"/>
      <c r="J316" s="158">
        <f>BK316</f>
        <v>0</v>
      </c>
      <c r="L316" s="146"/>
      <c r="M316" s="151"/>
      <c r="N316" s="152"/>
      <c r="O316" s="152"/>
      <c r="P316" s="153">
        <f>SUM(P317:P328)</f>
        <v>0</v>
      </c>
      <c r="Q316" s="152"/>
      <c r="R316" s="153">
        <f>SUM(R317:R328)</f>
        <v>0.15556967999999999</v>
      </c>
      <c r="S316" s="152"/>
      <c r="T316" s="154">
        <f>SUM(T317:T328)</f>
        <v>0</v>
      </c>
      <c r="AR316" s="147" t="s">
        <v>143</v>
      </c>
      <c r="AT316" s="155" t="s">
        <v>73</v>
      </c>
      <c r="AU316" s="155" t="s">
        <v>82</v>
      </c>
      <c r="AY316" s="147" t="s">
        <v>134</v>
      </c>
      <c r="BK316" s="156">
        <f>SUM(BK317:BK328)</f>
        <v>0</v>
      </c>
    </row>
    <row r="317" s="1" customFormat="1" ht="16.5" customHeight="1">
      <c r="B317" s="159"/>
      <c r="C317" s="160" t="s">
        <v>647</v>
      </c>
      <c r="D317" s="160" t="s">
        <v>137</v>
      </c>
      <c r="E317" s="161" t="s">
        <v>648</v>
      </c>
      <c r="F317" s="162" t="s">
        <v>649</v>
      </c>
      <c r="G317" s="163" t="s">
        <v>157</v>
      </c>
      <c r="H317" s="164">
        <v>0.90000000000000002</v>
      </c>
      <c r="I317" s="165"/>
      <c r="J317" s="166">
        <f>ROUND(I317*H317,2)</f>
        <v>0</v>
      </c>
      <c r="K317" s="162" t="s">
        <v>141</v>
      </c>
      <c r="L317" s="34"/>
      <c r="M317" s="167" t="s">
        <v>1</v>
      </c>
      <c r="N317" s="168" t="s">
        <v>46</v>
      </c>
      <c r="O317" s="64"/>
      <c r="P317" s="169">
        <f>O317*H317</f>
        <v>0</v>
      </c>
      <c r="Q317" s="169">
        <v>0.0037399999999999998</v>
      </c>
      <c r="R317" s="169">
        <f>Q317*H317</f>
        <v>0.0033660000000000001</v>
      </c>
      <c r="S317" s="169">
        <v>0</v>
      </c>
      <c r="T317" s="170">
        <f>S317*H317</f>
        <v>0</v>
      </c>
      <c r="AR317" s="16" t="s">
        <v>223</v>
      </c>
      <c r="AT317" s="16" t="s">
        <v>137</v>
      </c>
      <c r="AU317" s="16" t="s">
        <v>143</v>
      </c>
      <c r="AY317" s="16" t="s">
        <v>134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6" t="s">
        <v>143</v>
      </c>
      <c r="BK317" s="171">
        <f>ROUND(I317*H317,2)</f>
        <v>0</v>
      </c>
      <c r="BL317" s="16" t="s">
        <v>223</v>
      </c>
      <c r="BM317" s="16" t="s">
        <v>650</v>
      </c>
    </row>
    <row r="318" s="11" customFormat="1">
      <c r="B318" s="172"/>
      <c r="D318" s="173" t="s">
        <v>145</v>
      </c>
      <c r="E318" s="174" t="s">
        <v>1</v>
      </c>
      <c r="F318" s="175" t="s">
        <v>651</v>
      </c>
      <c r="H318" s="174" t="s">
        <v>1</v>
      </c>
      <c r="I318" s="176"/>
      <c r="L318" s="172"/>
      <c r="M318" s="177"/>
      <c r="N318" s="178"/>
      <c r="O318" s="178"/>
      <c r="P318" s="178"/>
      <c r="Q318" s="178"/>
      <c r="R318" s="178"/>
      <c r="S318" s="178"/>
      <c r="T318" s="179"/>
      <c r="AT318" s="174" t="s">
        <v>145</v>
      </c>
      <c r="AU318" s="174" t="s">
        <v>143</v>
      </c>
      <c r="AV318" s="11" t="s">
        <v>82</v>
      </c>
      <c r="AW318" s="11" t="s">
        <v>36</v>
      </c>
      <c r="AX318" s="11" t="s">
        <v>74</v>
      </c>
      <c r="AY318" s="174" t="s">
        <v>134</v>
      </c>
    </row>
    <row r="319" s="12" customFormat="1">
      <c r="B319" s="180"/>
      <c r="D319" s="173" t="s">
        <v>145</v>
      </c>
      <c r="E319" s="181" t="s">
        <v>1</v>
      </c>
      <c r="F319" s="182" t="s">
        <v>652</v>
      </c>
      <c r="H319" s="183">
        <v>0.90000000000000002</v>
      </c>
      <c r="I319" s="184"/>
      <c r="L319" s="180"/>
      <c r="M319" s="185"/>
      <c r="N319" s="186"/>
      <c r="O319" s="186"/>
      <c r="P319" s="186"/>
      <c r="Q319" s="186"/>
      <c r="R319" s="186"/>
      <c r="S319" s="186"/>
      <c r="T319" s="187"/>
      <c r="AT319" s="181" t="s">
        <v>145</v>
      </c>
      <c r="AU319" s="181" t="s">
        <v>143</v>
      </c>
      <c r="AV319" s="12" t="s">
        <v>143</v>
      </c>
      <c r="AW319" s="12" t="s">
        <v>36</v>
      </c>
      <c r="AX319" s="12" t="s">
        <v>82</v>
      </c>
      <c r="AY319" s="181" t="s">
        <v>134</v>
      </c>
    </row>
    <row r="320" s="1" customFormat="1" ht="16.5" customHeight="1">
      <c r="B320" s="159"/>
      <c r="C320" s="160" t="s">
        <v>653</v>
      </c>
      <c r="D320" s="160" t="s">
        <v>137</v>
      </c>
      <c r="E320" s="161" t="s">
        <v>654</v>
      </c>
      <c r="F320" s="162" t="s">
        <v>655</v>
      </c>
      <c r="G320" s="163" t="s">
        <v>164</v>
      </c>
      <c r="H320" s="164">
        <v>4.9139999999999997</v>
      </c>
      <c r="I320" s="165"/>
      <c r="J320" s="166">
        <f>ROUND(I320*H320,2)</f>
        <v>0</v>
      </c>
      <c r="K320" s="162" t="s">
        <v>141</v>
      </c>
      <c r="L320" s="34"/>
      <c r="M320" s="167" t="s">
        <v>1</v>
      </c>
      <c r="N320" s="168" t="s">
        <v>46</v>
      </c>
      <c r="O320" s="64"/>
      <c r="P320" s="169">
        <f>O320*H320</f>
        <v>0</v>
      </c>
      <c r="Q320" s="169">
        <v>0.0036700000000000001</v>
      </c>
      <c r="R320" s="169">
        <f>Q320*H320</f>
        <v>0.018034379999999999</v>
      </c>
      <c r="S320" s="169">
        <v>0</v>
      </c>
      <c r="T320" s="170">
        <f>S320*H320</f>
        <v>0</v>
      </c>
      <c r="AR320" s="16" t="s">
        <v>223</v>
      </c>
      <c r="AT320" s="16" t="s">
        <v>137</v>
      </c>
      <c r="AU320" s="16" t="s">
        <v>143</v>
      </c>
      <c r="AY320" s="16" t="s">
        <v>134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6" t="s">
        <v>143</v>
      </c>
      <c r="BK320" s="171">
        <f>ROUND(I320*H320,2)</f>
        <v>0</v>
      </c>
      <c r="BL320" s="16" t="s">
        <v>223</v>
      </c>
      <c r="BM320" s="16" t="s">
        <v>656</v>
      </c>
    </row>
    <row r="321" s="12" customFormat="1">
      <c r="B321" s="180"/>
      <c r="D321" s="173" t="s">
        <v>145</v>
      </c>
      <c r="E321" s="181" t="s">
        <v>1</v>
      </c>
      <c r="F321" s="182" t="s">
        <v>657</v>
      </c>
      <c r="H321" s="183">
        <v>4.9139999999999997</v>
      </c>
      <c r="I321" s="184"/>
      <c r="L321" s="180"/>
      <c r="M321" s="185"/>
      <c r="N321" s="186"/>
      <c r="O321" s="186"/>
      <c r="P321" s="186"/>
      <c r="Q321" s="186"/>
      <c r="R321" s="186"/>
      <c r="S321" s="186"/>
      <c r="T321" s="187"/>
      <c r="AT321" s="181" t="s">
        <v>145</v>
      </c>
      <c r="AU321" s="181" t="s">
        <v>143</v>
      </c>
      <c r="AV321" s="12" t="s">
        <v>143</v>
      </c>
      <c r="AW321" s="12" t="s">
        <v>36</v>
      </c>
      <c r="AX321" s="12" t="s">
        <v>74</v>
      </c>
      <c r="AY321" s="181" t="s">
        <v>134</v>
      </c>
    </row>
    <row r="322" s="13" customFormat="1">
      <c r="B322" s="188"/>
      <c r="D322" s="173" t="s">
        <v>145</v>
      </c>
      <c r="E322" s="189" t="s">
        <v>1</v>
      </c>
      <c r="F322" s="190" t="s">
        <v>168</v>
      </c>
      <c r="H322" s="191">
        <v>4.9139999999999997</v>
      </c>
      <c r="I322" s="192"/>
      <c r="L322" s="188"/>
      <c r="M322" s="193"/>
      <c r="N322" s="194"/>
      <c r="O322" s="194"/>
      <c r="P322" s="194"/>
      <c r="Q322" s="194"/>
      <c r="R322" s="194"/>
      <c r="S322" s="194"/>
      <c r="T322" s="195"/>
      <c r="AT322" s="189" t="s">
        <v>145</v>
      </c>
      <c r="AU322" s="189" t="s">
        <v>143</v>
      </c>
      <c r="AV322" s="13" t="s">
        <v>142</v>
      </c>
      <c r="AW322" s="13" t="s">
        <v>36</v>
      </c>
      <c r="AX322" s="13" t="s">
        <v>82</v>
      </c>
      <c r="AY322" s="189" t="s">
        <v>134</v>
      </c>
    </row>
    <row r="323" s="1" customFormat="1" ht="16.5" customHeight="1">
      <c r="B323" s="159"/>
      <c r="C323" s="196" t="s">
        <v>658</v>
      </c>
      <c r="D323" s="196" t="s">
        <v>268</v>
      </c>
      <c r="E323" s="197" t="s">
        <v>659</v>
      </c>
      <c r="F323" s="198" t="s">
        <v>660</v>
      </c>
      <c r="G323" s="199" t="s">
        <v>164</v>
      </c>
      <c r="H323" s="200">
        <v>5.4050000000000002</v>
      </c>
      <c r="I323" s="201"/>
      <c r="J323" s="202">
        <f>ROUND(I323*H323,2)</f>
        <v>0</v>
      </c>
      <c r="K323" s="198" t="s">
        <v>141</v>
      </c>
      <c r="L323" s="203"/>
      <c r="M323" s="204" t="s">
        <v>1</v>
      </c>
      <c r="N323" s="205" t="s">
        <v>46</v>
      </c>
      <c r="O323" s="64"/>
      <c r="P323" s="169">
        <f>O323*H323</f>
        <v>0</v>
      </c>
      <c r="Q323" s="169">
        <v>0.017999999999999999</v>
      </c>
      <c r="R323" s="169">
        <f>Q323*H323</f>
        <v>0.097290000000000001</v>
      </c>
      <c r="S323" s="169">
        <v>0</v>
      </c>
      <c r="T323" s="170">
        <f>S323*H323</f>
        <v>0</v>
      </c>
      <c r="AR323" s="16" t="s">
        <v>307</v>
      </c>
      <c r="AT323" s="16" t="s">
        <v>268</v>
      </c>
      <c r="AU323" s="16" t="s">
        <v>143</v>
      </c>
      <c r="AY323" s="16" t="s">
        <v>134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6" t="s">
        <v>143</v>
      </c>
      <c r="BK323" s="171">
        <f>ROUND(I323*H323,2)</f>
        <v>0</v>
      </c>
      <c r="BL323" s="16" t="s">
        <v>223</v>
      </c>
      <c r="BM323" s="16" t="s">
        <v>661</v>
      </c>
    </row>
    <row r="324" s="12" customFormat="1">
      <c r="B324" s="180"/>
      <c r="D324" s="173" t="s">
        <v>145</v>
      </c>
      <c r="F324" s="182" t="s">
        <v>662</v>
      </c>
      <c r="H324" s="183">
        <v>5.4050000000000002</v>
      </c>
      <c r="I324" s="184"/>
      <c r="L324" s="180"/>
      <c r="M324" s="185"/>
      <c r="N324" s="186"/>
      <c r="O324" s="186"/>
      <c r="P324" s="186"/>
      <c r="Q324" s="186"/>
      <c r="R324" s="186"/>
      <c r="S324" s="186"/>
      <c r="T324" s="187"/>
      <c r="AT324" s="181" t="s">
        <v>145</v>
      </c>
      <c r="AU324" s="181" t="s">
        <v>143</v>
      </c>
      <c r="AV324" s="12" t="s">
        <v>143</v>
      </c>
      <c r="AW324" s="12" t="s">
        <v>3</v>
      </c>
      <c r="AX324" s="12" t="s">
        <v>82</v>
      </c>
      <c r="AY324" s="181" t="s">
        <v>134</v>
      </c>
    </row>
    <row r="325" s="1" customFormat="1" ht="16.5" customHeight="1">
      <c r="B325" s="159"/>
      <c r="C325" s="160" t="s">
        <v>663</v>
      </c>
      <c r="D325" s="160" t="s">
        <v>137</v>
      </c>
      <c r="E325" s="161" t="s">
        <v>664</v>
      </c>
      <c r="F325" s="162" t="s">
        <v>665</v>
      </c>
      <c r="G325" s="163" t="s">
        <v>164</v>
      </c>
      <c r="H325" s="164">
        <v>4.9139999999999997</v>
      </c>
      <c r="I325" s="165"/>
      <c r="J325" s="166">
        <f>ROUND(I325*H325,2)</f>
        <v>0</v>
      </c>
      <c r="K325" s="162" t="s">
        <v>141</v>
      </c>
      <c r="L325" s="34"/>
      <c r="M325" s="167" t="s">
        <v>1</v>
      </c>
      <c r="N325" s="168" t="s">
        <v>46</v>
      </c>
      <c r="O325" s="64"/>
      <c r="P325" s="169">
        <f>O325*H325</f>
        <v>0</v>
      </c>
      <c r="Q325" s="169">
        <v>0.00029999999999999997</v>
      </c>
      <c r="R325" s="169">
        <f>Q325*H325</f>
        <v>0.0014741999999999997</v>
      </c>
      <c r="S325" s="169">
        <v>0</v>
      </c>
      <c r="T325" s="170">
        <f>S325*H325</f>
        <v>0</v>
      </c>
      <c r="AR325" s="16" t="s">
        <v>223</v>
      </c>
      <c r="AT325" s="16" t="s">
        <v>137</v>
      </c>
      <c r="AU325" s="16" t="s">
        <v>143</v>
      </c>
      <c r="AY325" s="16" t="s">
        <v>134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6" t="s">
        <v>143</v>
      </c>
      <c r="BK325" s="171">
        <f>ROUND(I325*H325,2)</f>
        <v>0</v>
      </c>
      <c r="BL325" s="16" t="s">
        <v>223</v>
      </c>
      <c r="BM325" s="16" t="s">
        <v>666</v>
      </c>
    </row>
    <row r="326" s="1" customFormat="1" ht="16.5" customHeight="1">
      <c r="B326" s="159"/>
      <c r="C326" s="160" t="s">
        <v>667</v>
      </c>
      <c r="D326" s="160" t="s">
        <v>137</v>
      </c>
      <c r="E326" s="161" t="s">
        <v>668</v>
      </c>
      <c r="F326" s="162" t="s">
        <v>669</v>
      </c>
      <c r="G326" s="163" t="s">
        <v>157</v>
      </c>
      <c r="H326" s="164">
        <v>9</v>
      </c>
      <c r="I326" s="165"/>
      <c r="J326" s="166">
        <f>ROUND(I326*H326,2)</f>
        <v>0</v>
      </c>
      <c r="K326" s="162" t="s">
        <v>141</v>
      </c>
      <c r="L326" s="34"/>
      <c r="M326" s="167" t="s">
        <v>1</v>
      </c>
      <c r="N326" s="168" t="s">
        <v>46</v>
      </c>
      <c r="O326" s="64"/>
      <c r="P326" s="169">
        <f>O326*H326</f>
        <v>0</v>
      </c>
      <c r="Q326" s="169">
        <v>3.0000000000000001E-05</v>
      </c>
      <c r="R326" s="169">
        <f>Q326*H326</f>
        <v>0.00027</v>
      </c>
      <c r="S326" s="169">
        <v>0</v>
      </c>
      <c r="T326" s="170">
        <f>S326*H326</f>
        <v>0</v>
      </c>
      <c r="AR326" s="16" t="s">
        <v>223</v>
      </c>
      <c r="AT326" s="16" t="s">
        <v>137</v>
      </c>
      <c r="AU326" s="16" t="s">
        <v>143</v>
      </c>
      <c r="AY326" s="16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6" t="s">
        <v>143</v>
      </c>
      <c r="BK326" s="171">
        <f>ROUND(I326*H326,2)</f>
        <v>0</v>
      </c>
      <c r="BL326" s="16" t="s">
        <v>223</v>
      </c>
      <c r="BM326" s="16" t="s">
        <v>670</v>
      </c>
    </row>
    <row r="327" s="1" customFormat="1" ht="16.5" customHeight="1">
      <c r="B327" s="159"/>
      <c r="C327" s="160" t="s">
        <v>671</v>
      </c>
      <c r="D327" s="160" t="s">
        <v>137</v>
      </c>
      <c r="E327" s="161" t="s">
        <v>672</v>
      </c>
      <c r="F327" s="162" t="s">
        <v>673</v>
      </c>
      <c r="G327" s="163" t="s">
        <v>164</v>
      </c>
      <c r="H327" s="164">
        <v>4.9139999999999997</v>
      </c>
      <c r="I327" s="165"/>
      <c r="J327" s="166">
        <f>ROUND(I327*H327,2)</f>
        <v>0</v>
      </c>
      <c r="K327" s="162" t="s">
        <v>141</v>
      </c>
      <c r="L327" s="34"/>
      <c r="M327" s="167" t="s">
        <v>1</v>
      </c>
      <c r="N327" s="168" t="s">
        <v>46</v>
      </c>
      <c r="O327" s="64"/>
      <c r="P327" s="169">
        <f>O327*H327</f>
        <v>0</v>
      </c>
      <c r="Q327" s="169">
        <v>0.0071500000000000001</v>
      </c>
      <c r="R327" s="169">
        <f>Q327*H327</f>
        <v>0.035135099999999996</v>
      </c>
      <c r="S327" s="169">
        <v>0</v>
      </c>
      <c r="T327" s="170">
        <f>S327*H327</f>
        <v>0</v>
      </c>
      <c r="AR327" s="16" t="s">
        <v>223</v>
      </c>
      <c r="AT327" s="16" t="s">
        <v>137</v>
      </c>
      <c r="AU327" s="16" t="s">
        <v>143</v>
      </c>
      <c r="AY327" s="16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6" t="s">
        <v>143</v>
      </c>
      <c r="BK327" s="171">
        <f>ROUND(I327*H327,2)</f>
        <v>0</v>
      </c>
      <c r="BL327" s="16" t="s">
        <v>223</v>
      </c>
      <c r="BM327" s="16" t="s">
        <v>674</v>
      </c>
    </row>
    <row r="328" s="1" customFormat="1" ht="16.5" customHeight="1">
      <c r="B328" s="159"/>
      <c r="C328" s="160" t="s">
        <v>675</v>
      </c>
      <c r="D328" s="160" t="s">
        <v>137</v>
      </c>
      <c r="E328" s="161" t="s">
        <v>676</v>
      </c>
      <c r="F328" s="162" t="s">
        <v>677</v>
      </c>
      <c r="G328" s="163" t="s">
        <v>356</v>
      </c>
      <c r="H328" s="206"/>
      <c r="I328" s="165"/>
      <c r="J328" s="166">
        <f>ROUND(I328*H328,2)</f>
        <v>0</v>
      </c>
      <c r="K328" s="162" t="s">
        <v>141</v>
      </c>
      <c r="L328" s="34"/>
      <c r="M328" s="167" t="s">
        <v>1</v>
      </c>
      <c r="N328" s="168" t="s">
        <v>46</v>
      </c>
      <c r="O328" s="64"/>
      <c r="P328" s="169">
        <f>O328*H328</f>
        <v>0</v>
      </c>
      <c r="Q328" s="169">
        <v>0</v>
      </c>
      <c r="R328" s="169">
        <f>Q328*H328</f>
        <v>0</v>
      </c>
      <c r="S328" s="169">
        <v>0</v>
      </c>
      <c r="T328" s="170">
        <f>S328*H328</f>
        <v>0</v>
      </c>
      <c r="AR328" s="16" t="s">
        <v>223</v>
      </c>
      <c r="AT328" s="16" t="s">
        <v>137</v>
      </c>
      <c r="AU328" s="16" t="s">
        <v>143</v>
      </c>
      <c r="AY328" s="16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6" t="s">
        <v>143</v>
      </c>
      <c r="BK328" s="171">
        <f>ROUND(I328*H328,2)</f>
        <v>0</v>
      </c>
      <c r="BL328" s="16" t="s">
        <v>223</v>
      </c>
      <c r="BM328" s="16" t="s">
        <v>678</v>
      </c>
    </row>
    <row r="329" s="10" customFormat="1" ht="22.8" customHeight="1">
      <c r="B329" s="146"/>
      <c r="D329" s="147" t="s">
        <v>73</v>
      </c>
      <c r="E329" s="157" t="s">
        <v>679</v>
      </c>
      <c r="F329" s="157" t="s">
        <v>680</v>
      </c>
      <c r="I329" s="149"/>
      <c r="J329" s="158">
        <f>BK329</f>
        <v>0</v>
      </c>
      <c r="L329" s="146"/>
      <c r="M329" s="151"/>
      <c r="N329" s="152"/>
      <c r="O329" s="152"/>
      <c r="P329" s="153">
        <f>SUM(P330:P346)</f>
        <v>0</v>
      </c>
      <c r="Q329" s="152"/>
      <c r="R329" s="153">
        <f>SUM(R330:R346)</f>
        <v>0.13152127000000002</v>
      </c>
      <c r="S329" s="152"/>
      <c r="T329" s="154">
        <f>SUM(T330:T346)</f>
        <v>0</v>
      </c>
      <c r="AR329" s="147" t="s">
        <v>143</v>
      </c>
      <c r="AT329" s="155" t="s">
        <v>73</v>
      </c>
      <c r="AU329" s="155" t="s">
        <v>82</v>
      </c>
      <c r="AY329" s="147" t="s">
        <v>134</v>
      </c>
      <c r="BK329" s="156">
        <f>SUM(BK330:BK346)</f>
        <v>0</v>
      </c>
    </row>
    <row r="330" s="1" customFormat="1" ht="16.5" customHeight="1">
      <c r="B330" s="159"/>
      <c r="C330" s="160" t="s">
        <v>681</v>
      </c>
      <c r="D330" s="160" t="s">
        <v>137</v>
      </c>
      <c r="E330" s="161" t="s">
        <v>682</v>
      </c>
      <c r="F330" s="162" t="s">
        <v>683</v>
      </c>
      <c r="G330" s="163" t="s">
        <v>164</v>
      </c>
      <c r="H330" s="164">
        <v>35.982999999999997</v>
      </c>
      <c r="I330" s="165"/>
      <c r="J330" s="166">
        <f>ROUND(I330*H330,2)</f>
        <v>0</v>
      </c>
      <c r="K330" s="162" t="s">
        <v>141</v>
      </c>
      <c r="L330" s="34"/>
      <c r="M330" s="167" t="s">
        <v>1</v>
      </c>
      <c r="N330" s="168" t="s">
        <v>46</v>
      </c>
      <c r="O330" s="64"/>
      <c r="P330" s="169">
        <f>O330*H330</f>
        <v>0</v>
      </c>
      <c r="Q330" s="169">
        <v>0</v>
      </c>
      <c r="R330" s="169">
        <f>Q330*H330</f>
        <v>0</v>
      </c>
      <c r="S330" s="169">
        <v>0</v>
      </c>
      <c r="T330" s="170">
        <f>S330*H330</f>
        <v>0</v>
      </c>
      <c r="AR330" s="16" t="s">
        <v>223</v>
      </c>
      <c r="AT330" s="16" t="s">
        <v>137</v>
      </c>
      <c r="AU330" s="16" t="s">
        <v>143</v>
      </c>
      <c r="AY330" s="16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6" t="s">
        <v>143</v>
      </c>
      <c r="BK330" s="171">
        <f>ROUND(I330*H330,2)</f>
        <v>0</v>
      </c>
      <c r="BL330" s="16" t="s">
        <v>223</v>
      </c>
      <c r="BM330" s="16" t="s">
        <v>684</v>
      </c>
    </row>
    <row r="331" s="1" customFormat="1" ht="16.5" customHeight="1">
      <c r="B331" s="159"/>
      <c r="C331" s="160" t="s">
        <v>685</v>
      </c>
      <c r="D331" s="160" t="s">
        <v>137</v>
      </c>
      <c r="E331" s="161" t="s">
        <v>686</v>
      </c>
      <c r="F331" s="162" t="s">
        <v>687</v>
      </c>
      <c r="G331" s="163" t="s">
        <v>164</v>
      </c>
      <c r="H331" s="164">
        <v>35.982999999999997</v>
      </c>
      <c r="I331" s="165"/>
      <c r="J331" s="166">
        <f>ROUND(I331*H331,2)</f>
        <v>0</v>
      </c>
      <c r="K331" s="162" t="s">
        <v>141</v>
      </c>
      <c r="L331" s="34"/>
      <c r="M331" s="167" t="s">
        <v>1</v>
      </c>
      <c r="N331" s="168" t="s">
        <v>46</v>
      </c>
      <c r="O331" s="64"/>
      <c r="P331" s="169">
        <f>O331*H331</f>
        <v>0</v>
      </c>
      <c r="Q331" s="169">
        <v>0</v>
      </c>
      <c r="R331" s="169">
        <f>Q331*H331</f>
        <v>0</v>
      </c>
      <c r="S331" s="169">
        <v>0</v>
      </c>
      <c r="T331" s="170">
        <f>S331*H331</f>
        <v>0</v>
      </c>
      <c r="AR331" s="16" t="s">
        <v>223</v>
      </c>
      <c r="AT331" s="16" t="s">
        <v>137</v>
      </c>
      <c r="AU331" s="16" t="s">
        <v>143</v>
      </c>
      <c r="AY331" s="16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6" t="s">
        <v>143</v>
      </c>
      <c r="BK331" s="171">
        <f>ROUND(I331*H331,2)</f>
        <v>0</v>
      </c>
      <c r="BL331" s="16" t="s">
        <v>223</v>
      </c>
      <c r="BM331" s="16" t="s">
        <v>688</v>
      </c>
    </row>
    <row r="332" s="1" customFormat="1" ht="16.5" customHeight="1">
      <c r="B332" s="159"/>
      <c r="C332" s="160" t="s">
        <v>689</v>
      </c>
      <c r="D332" s="160" t="s">
        <v>137</v>
      </c>
      <c r="E332" s="161" t="s">
        <v>690</v>
      </c>
      <c r="F332" s="162" t="s">
        <v>691</v>
      </c>
      <c r="G332" s="163" t="s">
        <v>164</v>
      </c>
      <c r="H332" s="164">
        <v>35.982999999999997</v>
      </c>
      <c r="I332" s="165"/>
      <c r="J332" s="166">
        <f>ROUND(I332*H332,2)</f>
        <v>0</v>
      </c>
      <c r="K332" s="162" t="s">
        <v>141</v>
      </c>
      <c r="L332" s="34"/>
      <c r="M332" s="167" t="s">
        <v>1</v>
      </c>
      <c r="N332" s="168" t="s">
        <v>46</v>
      </c>
      <c r="O332" s="64"/>
      <c r="P332" s="169">
        <f>O332*H332</f>
        <v>0</v>
      </c>
      <c r="Q332" s="169">
        <v>3.0000000000000001E-05</v>
      </c>
      <c r="R332" s="169">
        <f>Q332*H332</f>
        <v>0.00107949</v>
      </c>
      <c r="S332" s="169">
        <v>0</v>
      </c>
      <c r="T332" s="170">
        <f>S332*H332</f>
        <v>0</v>
      </c>
      <c r="AR332" s="16" t="s">
        <v>223</v>
      </c>
      <c r="AT332" s="16" t="s">
        <v>137</v>
      </c>
      <c r="AU332" s="16" t="s">
        <v>143</v>
      </c>
      <c r="AY332" s="16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6" t="s">
        <v>143</v>
      </c>
      <c r="BK332" s="171">
        <f>ROUND(I332*H332,2)</f>
        <v>0</v>
      </c>
      <c r="BL332" s="16" t="s">
        <v>223</v>
      </c>
      <c r="BM332" s="16" t="s">
        <v>692</v>
      </c>
    </row>
    <row r="333" s="1" customFormat="1" ht="16.5" customHeight="1">
      <c r="B333" s="159"/>
      <c r="C333" s="160" t="s">
        <v>693</v>
      </c>
      <c r="D333" s="160" t="s">
        <v>137</v>
      </c>
      <c r="E333" s="161" t="s">
        <v>694</v>
      </c>
      <c r="F333" s="162" t="s">
        <v>695</v>
      </c>
      <c r="G333" s="163" t="s">
        <v>164</v>
      </c>
      <c r="H333" s="164">
        <v>35.982999999999997</v>
      </c>
      <c r="I333" s="165"/>
      <c r="J333" s="166">
        <f>ROUND(I333*H333,2)</f>
        <v>0</v>
      </c>
      <c r="K333" s="162" t="s">
        <v>141</v>
      </c>
      <c r="L333" s="34"/>
      <c r="M333" s="167" t="s">
        <v>1</v>
      </c>
      <c r="N333" s="168" t="s">
        <v>46</v>
      </c>
      <c r="O333" s="64"/>
      <c r="P333" s="169">
        <f>O333*H333</f>
        <v>0</v>
      </c>
      <c r="Q333" s="169">
        <v>0.00029999999999999997</v>
      </c>
      <c r="R333" s="169">
        <f>Q333*H333</f>
        <v>0.010794899999999998</v>
      </c>
      <c r="S333" s="169">
        <v>0</v>
      </c>
      <c r="T333" s="170">
        <f>S333*H333</f>
        <v>0</v>
      </c>
      <c r="AR333" s="16" t="s">
        <v>223</v>
      </c>
      <c r="AT333" s="16" t="s">
        <v>137</v>
      </c>
      <c r="AU333" s="16" t="s">
        <v>143</v>
      </c>
      <c r="AY333" s="16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6" t="s">
        <v>143</v>
      </c>
      <c r="BK333" s="171">
        <f>ROUND(I333*H333,2)</f>
        <v>0</v>
      </c>
      <c r="BL333" s="16" t="s">
        <v>223</v>
      </c>
      <c r="BM333" s="16" t="s">
        <v>696</v>
      </c>
    </row>
    <row r="334" s="12" customFormat="1">
      <c r="B334" s="180"/>
      <c r="D334" s="173" t="s">
        <v>145</v>
      </c>
      <c r="E334" s="181" t="s">
        <v>1</v>
      </c>
      <c r="F334" s="182" t="s">
        <v>214</v>
      </c>
      <c r="H334" s="183">
        <v>35.982999999999997</v>
      </c>
      <c r="I334" s="184"/>
      <c r="L334" s="180"/>
      <c r="M334" s="185"/>
      <c r="N334" s="186"/>
      <c r="O334" s="186"/>
      <c r="P334" s="186"/>
      <c r="Q334" s="186"/>
      <c r="R334" s="186"/>
      <c r="S334" s="186"/>
      <c r="T334" s="187"/>
      <c r="AT334" s="181" t="s">
        <v>145</v>
      </c>
      <c r="AU334" s="181" t="s">
        <v>143</v>
      </c>
      <c r="AV334" s="12" t="s">
        <v>143</v>
      </c>
      <c r="AW334" s="12" t="s">
        <v>36</v>
      </c>
      <c r="AX334" s="12" t="s">
        <v>74</v>
      </c>
      <c r="AY334" s="181" t="s">
        <v>134</v>
      </c>
    </row>
    <row r="335" s="13" customFormat="1">
      <c r="B335" s="188"/>
      <c r="D335" s="173" t="s">
        <v>145</v>
      </c>
      <c r="E335" s="189" t="s">
        <v>1</v>
      </c>
      <c r="F335" s="190" t="s">
        <v>168</v>
      </c>
      <c r="H335" s="191">
        <v>35.982999999999997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145</v>
      </c>
      <c r="AU335" s="189" t="s">
        <v>143</v>
      </c>
      <c r="AV335" s="13" t="s">
        <v>142</v>
      </c>
      <c r="AW335" s="13" t="s">
        <v>36</v>
      </c>
      <c r="AX335" s="13" t="s">
        <v>82</v>
      </c>
      <c r="AY335" s="189" t="s">
        <v>134</v>
      </c>
    </row>
    <row r="336" s="1" customFormat="1" ht="16.5" customHeight="1">
      <c r="B336" s="159"/>
      <c r="C336" s="196" t="s">
        <v>697</v>
      </c>
      <c r="D336" s="196" t="s">
        <v>268</v>
      </c>
      <c r="E336" s="197" t="s">
        <v>698</v>
      </c>
      <c r="F336" s="198" t="s">
        <v>699</v>
      </c>
      <c r="G336" s="199" t="s">
        <v>164</v>
      </c>
      <c r="H336" s="200">
        <v>39.581000000000003</v>
      </c>
      <c r="I336" s="201"/>
      <c r="J336" s="202">
        <f>ROUND(I336*H336,2)</f>
        <v>0</v>
      </c>
      <c r="K336" s="198" t="s">
        <v>141</v>
      </c>
      <c r="L336" s="203"/>
      <c r="M336" s="204" t="s">
        <v>1</v>
      </c>
      <c r="N336" s="205" t="s">
        <v>46</v>
      </c>
      <c r="O336" s="64"/>
      <c r="P336" s="169">
        <f>O336*H336</f>
        <v>0</v>
      </c>
      <c r="Q336" s="169">
        <v>0.0028700000000000002</v>
      </c>
      <c r="R336" s="169">
        <f>Q336*H336</f>
        <v>0.11359747000000002</v>
      </c>
      <c r="S336" s="169">
        <v>0</v>
      </c>
      <c r="T336" s="170">
        <f>S336*H336</f>
        <v>0</v>
      </c>
      <c r="AR336" s="16" t="s">
        <v>307</v>
      </c>
      <c r="AT336" s="16" t="s">
        <v>268</v>
      </c>
      <c r="AU336" s="16" t="s">
        <v>143</v>
      </c>
      <c r="AY336" s="16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6" t="s">
        <v>143</v>
      </c>
      <c r="BK336" s="171">
        <f>ROUND(I336*H336,2)</f>
        <v>0</v>
      </c>
      <c r="BL336" s="16" t="s">
        <v>223</v>
      </c>
      <c r="BM336" s="16" t="s">
        <v>700</v>
      </c>
    </row>
    <row r="337" s="12" customFormat="1">
      <c r="B337" s="180"/>
      <c r="D337" s="173" t="s">
        <v>145</v>
      </c>
      <c r="F337" s="182" t="s">
        <v>701</v>
      </c>
      <c r="H337" s="183">
        <v>39.581000000000003</v>
      </c>
      <c r="I337" s="184"/>
      <c r="L337" s="180"/>
      <c r="M337" s="185"/>
      <c r="N337" s="186"/>
      <c r="O337" s="186"/>
      <c r="P337" s="186"/>
      <c r="Q337" s="186"/>
      <c r="R337" s="186"/>
      <c r="S337" s="186"/>
      <c r="T337" s="187"/>
      <c r="AT337" s="181" t="s">
        <v>145</v>
      </c>
      <c r="AU337" s="181" t="s">
        <v>143</v>
      </c>
      <c r="AV337" s="12" t="s">
        <v>143</v>
      </c>
      <c r="AW337" s="12" t="s">
        <v>3</v>
      </c>
      <c r="AX337" s="12" t="s">
        <v>82</v>
      </c>
      <c r="AY337" s="181" t="s">
        <v>134</v>
      </c>
    </row>
    <row r="338" s="1" customFormat="1" ht="16.5" customHeight="1">
      <c r="B338" s="159"/>
      <c r="C338" s="160" t="s">
        <v>702</v>
      </c>
      <c r="D338" s="160" t="s">
        <v>137</v>
      </c>
      <c r="E338" s="161" t="s">
        <v>703</v>
      </c>
      <c r="F338" s="162" t="s">
        <v>704</v>
      </c>
      <c r="G338" s="163" t="s">
        <v>157</v>
      </c>
      <c r="H338" s="164">
        <v>34.968000000000004</v>
      </c>
      <c r="I338" s="165"/>
      <c r="J338" s="166">
        <f>ROUND(I338*H338,2)</f>
        <v>0</v>
      </c>
      <c r="K338" s="162" t="s">
        <v>141</v>
      </c>
      <c r="L338" s="34"/>
      <c r="M338" s="167" t="s">
        <v>1</v>
      </c>
      <c r="N338" s="168" t="s">
        <v>46</v>
      </c>
      <c r="O338" s="64"/>
      <c r="P338" s="169">
        <f>O338*H338</f>
        <v>0</v>
      </c>
      <c r="Q338" s="169">
        <v>2.0000000000000002E-05</v>
      </c>
      <c r="R338" s="169">
        <f>Q338*H338</f>
        <v>0.00069936000000000011</v>
      </c>
      <c r="S338" s="169">
        <v>0</v>
      </c>
      <c r="T338" s="170">
        <f>S338*H338</f>
        <v>0</v>
      </c>
      <c r="AR338" s="16" t="s">
        <v>223</v>
      </c>
      <c r="AT338" s="16" t="s">
        <v>137</v>
      </c>
      <c r="AU338" s="16" t="s">
        <v>143</v>
      </c>
      <c r="AY338" s="16" t="s">
        <v>134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6" t="s">
        <v>143</v>
      </c>
      <c r="BK338" s="171">
        <f>ROUND(I338*H338,2)</f>
        <v>0</v>
      </c>
      <c r="BL338" s="16" t="s">
        <v>223</v>
      </c>
      <c r="BM338" s="16" t="s">
        <v>705</v>
      </c>
    </row>
    <row r="339" s="12" customFormat="1">
      <c r="B339" s="180"/>
      <c r="D339" s="173" t="s">
        <v>145</v>
      </c>
      <c r="E339" s="181" t="s">
        <v>1</v>
      </c>
      <c r="F339" s="182" t="s">
        <v>706</v>
      </c>
      <c r="H339" s="183">
        <v>27.413</v>
      </c>
      <c r="I339" s="184"/>
      <c r="L339" s="180"/>
      <c r="M339" s="185"/>
      <c r="N339" s="186"/>
      <c r="O339" s="186"/>
      <c r="P339" s="186"/>
      <c r="Q339" s="186"/>
      <c r="R339" s="186"/>
      <c r="S339" s="186"/>
      <c r="T339" s="187"/>
      <c r="AT339" s="181" t="s">
        <v>145</v>
      </c>
      <c r="AU339" s="181" t="s">
        <v>143</v>
      </c>
      <c r="AV339" s="12" t="s">
        <v>143</v>
      </c>
      <c r="AW339" s="12" t="s">
        <v>36</v>
      </c>
      <c r="AX339" s="12" t="s">
        <v>74</v>
      </c>
      <c r="AY339" s="181" t="s">
        <v>134</v>
      </c>
    </row>
    <row r="340" s="12" customFormat="1">
      <c r="B340" s="180"/>
      <c r="D340" s="173" t="s">
        <v>145</v>
      </c>
      <c r="E340" s="181" t="s">
        <v>1</v>
      </c>
      <c r="F340" s="182" t="s">
        <v>707</v>
      </c>
      <c r="H340" s="183">
        <v>7.5549999999999997</v>
      </c>
      <c r="I340" s="184"/>
      <c r="L340" s="180"/>
      <c r="M340" s="185"/>
      <c r="N340" s="186"/>
      <c r="O340" s="186"/>
      <c r="P340" s="186"/>
      <c r="Q340" s="186"/>
      <c r="R340" s="186"/>
      <c r="S340" s="186"/>
      <c r="T340" s="187"/>
      <c r="AT340" s="181" t="s">
        <v>145</v>
      </c>
      <c r="AU340" s="181" t="s">
        <v>143</v>
      </c>
      <c r="AV340" s="12" t="s">
        <v>143</v>
      </c>
      <c r="AW340" s="12" t="s">
        <v>36</v>
      </c>
      <c r="AX340" s="12" t="s">
        <v>74</v>
      </c>
      <c r="AY340" s="181" t="s">
        <v>134</v>
      </c>
    </row>
    <row r="341" s="13" customFormat="1">
      <c r="B341" s="188"/>
      <c r="D341" s="173" t="s">
        <v>145</v>
      </c>
      <c r="E341" s="189" t="s">
        <v>1</v>
      </c>
      <c r="F341" s="190" t="s">
        <v>168</v>
      </c>
      <c r="H341" s="191">
        <v>34.968000000000004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145</v>
      </c>
      <c r="AU341" s="189" t="s">
        <v>143</v>
      </c>
      <c r="AV341" s="13" t="s">
        <v>142</v>
      </c>
      <c r="AW341" s="13" t="s">
        <v>36</v>
      </c>
      <c r="AX341" s="13" t="s">
        <v>82</v>
      </c>
      <c r="AY341" s="189" t="s">
        <v>134</v>
      </c>
    </row>
    <row r="342" s="1" customFormat="1" ht="16.5" customHeight="1">
      <c r="B342" s="159"/>
      <c r="C342" s="196" t="s">
        <v>708</v>
      </c>
      <c r="D342" s="196" t="s">
        <v>268</v>
      </c>
      <c r="E342" s="197" t="s">
        <v>709</v>
      </c>
      <c r="F342" s="198" t="s">
        <v>710</v>
      </c>
      <c r="G342" s="199" t="s">
        <v>150</v>
      </c>
      <c r="H342" s="200">
        <v>35.667000000000002</v>
      </c>
      <c r="I342" s="201"/>
      <c r="J342" s="202">
        <f>ROUND(I342*H342,2)</f>
        <v>0</v>
      </c>
      <c r="K342" s="198" t="s">
        <v>141</v>
      </c>
      <c r="L342" s="203"/>
      <c r="M342" s="204" t="s">
        <v>1</v>
      </c>
      <c r="N342" s="205" t="s">
        <v>46</v>
      </c>
      <c r="O342" s="64"/>
      <c r="P342" s="169">
        <f>O342*H342</f>
        <v>0</v>
      </c>
      <c r="Q342" s="169">
        <v>0.00014999999999999999</v>
      </c>
      <c r="R342" s="169">
        <f>Q342*H342</f>
        <v>0.0053500499999999994</v>
      </c>
      <c r="S342" s="169">
        <v>0</v>
      </c>
      <c r="T342" s="170">
        <f>S342*H342</f>
        <v>0</v>
      </c>
      <c r="AR342" s="16" t="s">
        <v>307</v>
      </c>
      <c r="AT342" s="16" t="s">
        <v>268</v>
      </c>
      <c r="AU342" s="16" t="s">
        <v>143</v>
      </c>
      <c r="AY342" s="16" t="s">
        <v>134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6" t="s">
        <v>143</v>
      </c>
      <c r="BK342" s="171">
        <f>ROUND(I342*H342,2)</f>
        <v>0</v>
      </c>
      <c r="BL342" s="16" t="s">
        <v>223</v>
      </c>
      <c r="BM342" s="16" t="s">
        <v>711</v>
      </c>
    </row>
    <row r="343" s="12" customFormat="1">
      <c r="B343" s="180"/>
      <c r="D343" s="173" t="s">
        <v>145</v>
      </c>
      <c r="F343" s="182" t="s">
        <v>712</v>
      </c>
      <c r="H343" s="183">
        <v>35.667000000000002</v>
      </c>
      <c r="I343" s="184"/>
      <c r="L343" s="180"/>
      <c r="M343" s="185"/>
      <c r="N343" s="186"/>
      <c r="O343" s="186"/>
      <c r="P343" s="186"/>
      <c r="Q343" s="186"/>
      <c r="R343" s="186"/>
      <c r="S343" s="186"/>
      <c r="T343" s="187"/>
      <c r="AT343" s="181" t="s">
        <v>145</v>
      </c>
      <c r="AU343" s="181" t="s">
        <v>143</v>
      </c>
      <c r="AV343" s="12" t="s">
        <v>143</v>
      </c>
      <c r="AW343" s="12" t="s">
        <v>3</v>
      </c>
      <c r="AX343" s="12" t="s">
        <v>82</v>
      </c>
      <c r="AY343" s="181" t="s">
        <v>134</v>
      </c>
    </row>
    <row r="344" s="1" customFormat="1" ht="16.5" customHeight="1">
      <c r="B344" s="159"/>
      <c r="C344" s="160" t="s">
        <v>713</v>
      </c>
      <c r="D344" s="160" t="s">
        <v>137</v>
      </c>
      <c r="E344" s="161" t="s">
        <v>714</v>
      </c>
      <c r="F344" s="162" t="s">
        <v>715</v>
      </c>
      <c r="G344" s="163" t="s">
        <v>157</v>
      </c>
      <c r="H344" s="164">
        <v>2.5</v>
      </c>
      <c r="I344" s="165"/>
      <c r="J344" s="166">
        <f>ROUND(I344*H344,2)</f>
        <v>0</v>
      </c>
      <c r="K344" s="162" t="s">
        <v>141</v>
      </c>
      <c r="L344" s="34"/>
      <c r="M344" s="167" t="s">
        <v>1</v>
      </c>
      <c r="N344" s="168" t="s">
        <v>46</v>
      </c>
      <c r="O344" s="64"/>
      <c r="P344" s="169">
        <f>O344*H344</f>
        <v>0</v>
      </c>
      <c r="Q344" s="169">
        <v>0</v>
      </c>
      <c r="R344" s="169">
        <f>Q344*H344</f>
        <v>0</v>
      </c>
      <c r="S344" s="169">
        <v>0</v>
      </c>
      <c r="T344" s="170">
        <f>S344*H344</f>
        <v>0</v>
      </c>
      <c r="AR344" s="16" t="s">
        <v>223</v>
      </c>
      <c r="AT344" s="16" t="s">
        <v>137</v>
      </c>
      <c r="AU344" s="16" t="s">
        <v>143</v>
      </c>
      <c r="AY344" s="16" t="s">
        <v>134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6" t="s">
        <v>143</v>
      </c>
      <c r="BK344" s="171">
        <f>ROUND(I344*H344,2)</f>
        <v>0</v>
      </c>
      <c r="BL344" s="16" t="s">
        <v>223</v>
      </c>
      <c r="BM344" s="16" t="s">
        <v>716</v>
      </c>
    </row>
    <row r="345" s="1" customFormat="1" ht="16.5" customHeight="1">
      <c r="B345" s="159"/>
      <c r="C345" s="196" t="s">
        <v>717</v>
      </c>
      <c r="D345" s="196" t="s">
        <v>268</v>
      </c>
      <c r="E345" s="197" t="s">
        <v>718</v>
      </c>
      <c r="F345" s="198" t="s">
        <v>719</v>
      </c>
      <c r="G345" s="199" t="s">
        <v>157</v>
      </c>
      <c r="H345" s="200">
        <v>2.5</v>
      </c>
      <c r="I345" s="201"/>
      <c r="J345" s="202">
        <f>ROUND(I345*H345,2)</f>
        <v>0</v>
      </c>
      <c r="K345" s="198" t="s">
        <v>1</v>
      </c>
      <c r="L345" s="203"/>
      <c r="M345" s="204" t="s">
        <v>1</v>
      </c>
      <c r="N345" s="205" t="s">
        <v>46</v>
      </c>
      <c r="O345" s="64"/>
      <c r="P345" s="169">
        <f>O345*H345</f>
        <v>0</v>
      </c>
      <c r="Q345" s="169">
        <v>0</v>
      </c>
      <c r="R345" s="169">
        <f>Q345*H345</f>
        <v>0</v>
      </c>
      <c r="S345" s="169">
        <v>0</v>
      </c>
      <c r="T345" s="170">
        <f>S345*H345</f>
        <v>0</v>
      </c>
      <c r="AR345" s="16" t="s">
        <v>307</v>
      </c>
      <c r="AT345" s="16" t="s">
        <v>268</v>
      </c>
      <c r="AU345" s="16" t="s">
        <v>143</v>
      </c>
      <c r="AY345" s="16" t="s">
        <v>134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6" t="s">
        <v>143</v>
      </c>
      <c r="BK345" s="171">
        <f>ROUND(I345*H345,2)</f>
        <v>0</v>
      </c>
      <c r="BL345" s="16" t="s">
        <v>223</v>
      </c>
      <c r="BM345" s="16" t="s">
        <v>720</v>
      </c>
    </row>
    <row r="346" s="1" customFormat="1" ht="16.5" customHeight="1">
      <c r="B346" s="159"/>
      <c r="C346" s="160" t="s">
        <v>721</v>
      </c>
      <c r="D346" s="160" t="s">
        <v>137</v>
      </c>
      <c r="E346" s="161" t="s">
        <v>722</v>
      </c>
      <c r="F346" s="162" t="s">
        <v>723</v>
      </c>
      <c r="G346" s="163" t="s">
        <v>356</v>
      </c>
      <c r="H346" s="206"/>
      <c r="I346" s="165"/>
      <c r="J346" s="166">
        <f>ROUND(I346*H346,2)</f>
        <v>0</v>
      </c>
      <c r="K346" s="162" t="s">
        <v>141</v>
      </c>
      <c r="L346" s="34"/>
      <c r="M346" s="167" t="s">
        <v>1</v>
      </c>
      <c r="N346" s="168" t="s">
        <v>46</v>
      </c>
      <c r="O346" s="64"/>
      <c r="P346" s="169">
        <f>O346*H346</f>
        <v>0</v>
      </c>
      <c r="Q346" s="169">
        <v>0</v>
      </c>
      <c r="R346" s="169">
        <f>Q346*H346</f>
        <v>0</v>
      </c>
      <c r="S346" s="169">
        <v>0</v>
      </c>
      <c r="T346" s="170">
        <f>S346*H346</f>
        <v>0</v>
      </c>
      <c r="AR346" s="16" t="s">
        <v>223</v>
      </c>
      <c r="AT346" s="16" t="s">
        <v>137</v>
      </c>
      <c r="AU346" s="16" t="s">
        <v>143</v>
      </c>
      <c r="AY346" s="16" t="s">
        <v>134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6" t="s">
        <v>143</v>
      </c>
      <c r="BK346" s="171">
        <f>ROUND(I346*H346,2)</f>
        <v>0</v>
      </c>
      <c r="BL346" s="16" t="s">
        <v>223</v>
      </c>
      <c r="BM346" s="16" t="s">
        <v>724</v>
      </c>
    </row>
    <row r="347" s="10" customFormat="1" ht="22.8" customHeight="1">
      <c r="B347" s="146"/>
      <c r="D347" s="147" t="s">
        <v>73</v>
      </c>
      <c r="E347" s="157" t="s">
        <v>725</v>
      </c>
      <c r="F347" s="157" t="s">
        <v>726</v>
      </c>
      <c r="I347" s="149"/>
      <c r="J347" s="158">
        <f>BK347</f>
        <v>0</v>
      </c>
      <c r="L347" s="146"/>
      <c r="M347" s="151"/>
      <c r="N347" s="152"/>
      <c r="O347" s="152"/>
      <c r="P347" s="153">
        <f>SUM(P348:P357)</f>
        <v>0</v>
      </c>
      <c r="Q347" s="152"/>
      <c r="R347" s="153">
        <f>SUM(R348:R357)</f>
        <v>0.29802679999999998</v>
      </c>
      <c r="S347" s="152"/>
      <c r="T347" s="154">
        <f>SUM(T348:T357)</f>
        <v>0</v>
      </c>
      <c r="AR347" s="147" t="s">
        <v>143</v>
      </c>
      <c r="AT347" s="155" t="s">
        <v>73</v>
      </c>
      <c r="AU347" s="155" t="s">
        <v>82</v>
      </c>
      <c r="AY347" s="147" t="s">
        <v>134</v>
      </c>
      <c r="BK347" s="156">
        <f>SUM(BK348:BK357)</f>
        <v>0</v>
      </c>
    </row>
    <row r="348" s="1" customFormat="1" ht="16.5" customHeight="1">
      <c r="B348" s="159"/>
      <c r="C348" s="160" t="s">
        <v>727</v>
      </c>
      <c r="D348" s="160" t="s">
        <v>137</v>
      </c>
      <c r="E348" s="161" t="s">
        <v>728</v>
      </c>
      <c r="F348" s="162" t="s">
        <v>729</v>
      </c>
      <c r="G348" s="163" t="s">
        <v>164</v>
      </c>
      <c r="H348" s="164">
        <v>18.134</v>
      </c>
      <c r="I348" s="165"/>
      <c r="J348" s="166">
        <f>ROUND(I348*H348,2)</f>
        <v>0</v>
      </c>
      <c r="K348" s="162" t="s">
        <v>141</v>
      </c>
      <c r="L348" s="34"/>
      <c r="M348" s="167" t="s">
        <v>1</v>
      </c>
      <c r="N348" s="168" t="s">
        <v>46</v>
      </c>
      <c r="O348" s="64"/>
      <c r="P348" s="169">
        <f>O348*H348</f>
        <v>0</v>
      </c>
      <c r="Q348" s="169">
        <v>0.0030000000000000001</v>
      </c>
      <c r="R348" s="169">
        <f>Q348*H348</f>
        <v>0.054401999999999999</v>
      </c>
      <c r="S348" s="169">
        <v>0</v>
      </c>
      <c r="T348" s="170">
        <f>S348*H348</f>
        <v>0</v>
      </c>
      <c r="AR348" s="16" t="s">
        <v>223</v>
      </c>
      <c r="AT348" s="16" t="s">
        <v>137</v>
      </c>
      <c r="AU348" s="16" t="s">
        <v>143</v>
      </c>
      <c r="AY348" s="16" t="s">
        <v>134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6" t="s">
        <v>143</v>
      </c>
      <c r="BK348" s="171">
        <f>ROUND(I348*H348,2)</f>
        <v>0</v>
      </c>
      <c r="BL348" s="16" t="s">
        <v>223</v>
      </c>
      <c r="BM348" s="16" t="s">
        <v>730</v>
      </c>
    </row>
    <row r="349" s="12" customFormat="1">
      <c r="B349" s="180"/>
      <c r="D349" s="173" t="s">
        <v>145</v>
      </c>
      <c r="E349" s="181" t="s">
        <v>1</v>
      </c>
      <c r="F349" s="182" t="s">
        <v>731</v>
      </c>
      <c r="H349" s="183">
        <v>18.134</v>
      </c>
      <c r="I349" s="184"/>
      <c r="L349" s="180"/>
      <c r="M349" s="185"/>
      <c r="N349" s="186"/>
      <c r="O349" s="186"/>
      <c r="P349" s="186"/>
      <c r="Q349" s="186"/>
      <c r="R349" s="186"/>
      <c r="S349" s="186"/>
      <c r="T349" s="187"/>
      <c r="AT349" s="181" t="s">
        <v>145</v>
      </c>
      <c r="AU349" s="181" t="s">
        <v>143</v>
      </c>
      <c r="AV349" s="12" t="s">
        <v>143</v>
      </c>
      <c r="AW349" s="12" t="s">
        <v>36</v>
      </c>
      <c r="AX349" s="12" t="s">
        <v>74</v>
      </c>
      <c r="AY349" s="181" t="s">
        <v>134</v>
      </c>
    </row>
    <row r="350" s="13" customFormat="1">
      <c r="B350" s="188"/>
      <c r="D350" s="173" t="s">
        <v>145</v>
      </c>
      <c r="E350" s="189" t="s">
        <v>1</v>
      </c>
      <c r="F350" s="190" t="s">
        <v>168</v>
      </c>
      <c r="H350" s="191">
        <v>18.134</v>
      </c>
      <c r="I350" s="192"/>
      <c r="L350" s="188"/>
      <c r="M350" s="193"/>
      <c r="N350" s="194"/>
      <c r="O350" s="194"/>
      <c r="P350" s="194"/>
      <c r="Q350" s="194"/>
      <c r="R350" s="194"/>
      <c r="S350" s="194"/>
      <c r="T350" s="195"/>
      <c r="AT350" s="189" t="s">
        <v>145</v>
      </c>
      <c r="AU350" s="189" t="s">
        <v>143</v>
      </c>
      <c r="AV350" s="13" t="s">
        <v>142</v>
      </c>
      <c r="AW350" s="13" t="s">
        <v>36</v>
      </c>
      <c r="AX350" s="13" t="s">
        <v>82</v>
      </c>
      <c r="AY350" s="189" t="s">
        <v>134</v>
      </c>
    </row>
    <row r="351" s="1" customFormat="1" ht="16.5" customHeight="1">
      <c r="B351" s="159"/>
      <c r="C351" s="196" t="s">
        <v>732</v>
      </c>
      <c r="D351" s="196" t="s">
        <v>268</v>
      </c>
      <c r="E351" s="197" t="s">
        <v>733</v>
      </c>
      <c r="F351" s="198" t="s">
        <v>734</v>
      </c>
      <c r="G351" s="199" t="s">
        <v>164</v>
      </c>
      <c r="H351" s="200">
        <v>19.946999999999999</v>
      </c>
      <c r="I351" s="201"/>
      <c r="J351" s="202">
        <f>ROUND(I351*H351,2)</f>
        <v>0</v>
      </c>
      <c r="K351" s="198" t="s">
        <v>141</v>
      </c>
      <c r="L351" s="203"/>
      <c r="M351" s="204" t="s">
        <v>1</v>
      </c>
      <c r="N351" s="205" t="s">
        <v>46</v>
      </c>
      <c r="O351" s="64"/>
      <c r="P351" s="169">
        <f>O351*H351</f>
        <v>0</v>
      </c>
      <c r="Q351" s="169">
        <v>0.0118</v>
      </c>
      <c r="R351" s="169">
        <f>Q351*H351</f>
        <v>0.23537459999999999</v>
      </c>
      <c r="S351" s="169">
        <v>0</v>
      </c>
      <c r="T351" s="170">
        <f>S351*H351</f>
        <v>0</v>
      </c>
      <c r="AR351" s="16" t="s">
        <v>307</v>
      </c>
      <c r="AT351" s="16" t="s">
        <v>268</v>
      </c>
      <c r="AU351" s="16" t="s">
        <v>143</v>
      </c>
      <c r="AY351" s="16" t="s">
        <v>134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6" t="s">
        <v>143</v>
      </c>
      <c r="BK351" s="171">
        <f>ROUND(I351*H351,2)</f>
        <v>0</v>
      </c>
      <c r="BL351" s="16" t="s">
        <v>223</v>
      </c>
      <c r="BM351" s="16" t="s">
        <v>735</v>
      </c>
    </row>
    <row r="352" s="12" customFormat="1">
      <c r="B352" s="180"/>
      <c r="D352" s="173" t="s">
        <v>145</v>
      </c>
      <c r="E352" s="181" t="s">
        <v>1</v>
      </c>
      <c r="F352" s="182" t="s">
        <v>736</v>
      </c>
      <c r="H352" s="183">
        <v>18.134</v>
      </c>
      <c r="I352" s="184"/>
      <c r="L352" s="180"/>
      <c r="M352" s="185"/>
      <c r="N352" s="186"/>
      <c r="O352" s="186"/>
      <c r="P352" s="186"/>
      <c r="Q352" s="186"/>
      <c r="R352" s="186"/>
      <c r="S352" s="186"/>
      <c r="T352" s="187"/>
      <c r="AT352" s="181" t="s">
        <v>145</v>
      </c>
      <c r="AU352" s="181" t="s">
        <v>143</v>
      </c>
      <c r="AV352" s="12" t="s">
        <v>143</v>
      </c>
      <c r="AW352" s="12" t="s">
        <v>36</v>
      </c>
      <c r="AX352" s="12" t="s">
        <v>82</v>
      </c>
      <c r="AY352" s="181" t="s">
        <v>134</v>
      </c>
    </row>
    <row r="353" s="12" customFormat="1">
      <c r="B353" s="180"/>
      <c r="D353" s="173" t="s">
        <v>145</v>
      </c>
      <c r="F353" s="182" t="s">
        <v>737</v>
      </c>
      <c r="H353" s="183">
        <v>19.946999999999999</v>
      </c>
      <c r="I353" s="184"/>
      <c r="L353" s="180"/>
      <c r="M353" s="185"/>
      <c r="N353" s="186"/>
      <c r="O353" s="186"/>
      <c r="P353" s="186"/>
      <c r="Q353" s="186"/>
      <c r="R353" s="186"/>
      <c r="S353" s="186"/>
      <c r="T353" s="187"/>
      <c r="AT353" s="181" t="s">
        <v>145</v>
      </c>
      <c r="AU353" s="181" t="s">
        <v>143</v>
      </c>
      <c r="AV353" s="12" t="s">
        <v>143</v>
      </c>
      <c r="AW353" s="12" t="s">
        <v>3</v>
      </c>
      <c r="AX353" s="12" t="s">
        <v>82</v>
      </c>
      <c r="AY353" s="181" t="s">
        <v>134</v>
      </c>
    </row>
    <row r="354" s="1" customFormat="1" ht="16.5" customHeight="1">
      <c r="B354" s="159"/>
      <c r="C354" s="160" t="s">
        <v>738</v>
      </c>
      <c r="D354" s="160" t="s">
        <v>137</v>
      </c>
      <c r="E354" s="161" t="s">
        <v>739</v>
      </c>
      <c r="F354" s="162" t="s">
        <v>740</v>
      </c>
      <c r="G354" s="163" t="s">
        <v>157</v>
      </c>
      <c r="H354" s="164">
        <v>8</v>
      </c>
      <c r="I354" s="165"/>
      <c r="J354" s="166">
        <f>ROUND(I354*H354,2)</f>
        <v>0</v>
      </c>
      <c r="K354" s="162" t="s">
        <v>141</v>
      </c>
      <c r="L354" s="34"/>
      <c r="M354" s="167" t="s">
        <v>1</v>
      </c>
      <c r="N354" s="168" t="s">
        <v>46</v>
      </c>
      <c r="O354" s="64"/>
      <c r="P354" s="169">
        <f>O354*H354</f>
        <v>0</v>
      </c>
      <c r="Q354" s="169">
        <v>0.00031</v>
      </c>
      <c r="R354" s="169">
        <f>Q354*H354</f>
        <v>0.00248</v>
      </c>
      <c r="S354" s="169">
        <v>0</v>
      </c>
      <c r="T354" s="170">
        <f>S354*H354</f>
        <v>0</v>
      </c>
      <c r="AR354" s="16" t="s">
        <v>223</v>
      </c>
      <c r="AT354" s="16" t="s">
        <v>137</v>
      </c>
      <c r="AU354" s="16" t="s">
        <v>143</v>
      </c>
      <c r="AY354" s="16" t="s">
        <v>134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6" t="s">
        <v>143</v>
      </c>
      <c r="BK354" s="171">
        <f>ROUND(I354*H354,2)</f>
        <v>0</v>
      </c>
      <c r="BL354" s="16" t="s">
        <v>223</v>
      </c>
      <c r="BM354" s="16" t="s">
        <v>741</v>
      </c>
    </row>
    <row r="355" s="1" customFormat="1" ht="16.5" customHeight="1">
      <c r="B355" s="159"/>
      <c r="C355" s="160" t="s">
        <v>742</v>
      </c>
      <c r="D355" s="160" t="s">
        <v>137</v>
      </c>
      <c r="E355" s="161" t="s">
        <v>743</v>
      </c>
      <c r="F355" s="162" t="s">
        <v>744</v>
      </c>
      <c r="G355" s="163" t="s">
        <v>164</v>
      </c>
      <c r="H355" s="164">
        <v>18.134</v>
      </c>
      <c r="I355" s="165"/>
      <c r="J355" s="166">
        <f>ROUND(I355*H355,2)</f>
        <v>0</v>
      </c>
      <c r="K355" s="162" t="s">
        <v>141</v>
      </c>
      <c r="L355" s="34"/>
      <c r="M355" s="167" t="s">
        <v>1</v>
      </c>
      <c r="N355" s="168" t="s">
        <v>46</v>
      </c>
      <c r="O355" s="64"/>
      <c r="P355" s="169">
        <f>O355*H355</f>
        <v>0</v>
      </c>
      <c r="Q355" s="169">
        <v>0.00029999999999999997</v>
      </c>
      <c r="R355" s="169">
        <f>Q355*H355</f>
        <v>0.0054401999999999992</v>
      </c>
      <c r="S355" s="169">
        <v>0</v>
      </c>
      <c r="T355" s="170">
        <f>S355*H355</f>
        <v>0</v>
      </c>
      <c r="AR355" s="16" t="s">
        <v>223</v>
      </c>
      <c r="AT355" s="16" t="s">
        <v>137</v>
      </c>
      <c r="AU355" s="16" t="s">
        <v>143</v>
      </c>
      <c r="AY355" s="16" t="s">
        <v>134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6" t="s">
        <v>143</v>
      </c>
      <c r="BK355" s="171">
        <f>ROUND(I355*H355,2)</f>
        <v>0</v>
      </c>
      <c r="BL355" s="16" t="s">
        <v>223</v>
      </c>
      <c r="BM355" s="16" t="s">
        <v>745</v>
      </c>
    </row>
    <row r="356" s="1" customFormat="1" ht="16.5" customHeight="1">
      <c r="B356" s="159"/>
      <c r="C356" s="160" t="s">
        <v>746</v>
      </c>
      <c r="D356" s="160" t="s">
        <v>137</v>
      </c>
      <c r="E356" s="161" t="s">
        <v>747</v>
      </c>
      <c r="F356" s="162" t="s">
        <v>748</v>
      </c>
      <c r="G356" s="163" t="s">
        <v>157</v>
      </c>
      <c r="H356" s="164">
        <v>11</v>
      </c>
      <c r="I356" s="165"/>
      <c r="J356" s="166">
        <f>ROUND(I356*H356,2)</f>
        <v>0</v>
      </c>
      <c r="K356" s="162" t="s">
        <v>141</v>
      </c>
      <c r="L356" s="34"/>
      <c r="M356" s="167" t="s">
        <v>1</v>
      </c>
      <c r="N356" s="168" t="s">
        <v>46</v>
      </c>
      <c r="O356" s="64"/>
      <c r="P356" s="169">
        <f>O356*H356</f>
        <v>0</v>
      </c>
      <c r="Q356" s="169">
        <v>3.0000000000000001E-05</v>
      </c>
      <c r="R356" s="169">
        <f>Q356*H356</f>
        <v>0.00033</v>
      </c>
      <c r="S356" s="169">
        <v>0</v>
      </c>
      <c r="T356" s="170">
        <f>S356*H356</f>
        <v>0</v>
      </c>
      <c r="AR356" s="16" t="s">
        <v>223</v>
      </c>
      <c r="AT356" s="16" t="s">
        <v>137</v>
      </c>
      <c r="AU356" s="16" t="s">
        <v>143</v>
      </c>
      <c r="AY356" s="16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6" t="s">
        <v>143</v>
      </c>
      <c r="BK356" s="171">
        <f>ROUND(I356*H356,2)</f>
        <v>0</v>
      </c>
      <c r="BL356" s="16" t="s">
        <v>223</v>
      </c>
      <c r="BM356" s="16" t="s">
        <v>749</v>
      </c>
    </row>
    <row r="357" s="1" customFormat="1" ht="16.5" customHeight="1">
      <c r="B357" s="159"/>
      <c r="C357" s="160" t="s">
        <v>750</v>
      </c>
      <c r="D357" s="160" t="s">
        <v>137</v>
      </c>
      <c r="E357" s="161" t="s">
        <v>751</v>
      </c>
      <c r="F357" s="162" t="s">
        <v>752</v>
      </c>
      <c r="G357" s="163" t="s">
        <v>356</v>
      </c>
      <c r="H357" s="206"/>
      <c r="I357" s="165"/>
      <c r="J357" s="166">
        <f>ROUND(I357*H357,2)</f>
        <v>0</v>
      </c>
      <c r="K357" s="162" t="s">
        <v>141</v>
      </c>
      <c r="L357" s="34"/>
      <c r="M357" s="167" t="s">
        <v>1</v>
      </c>
      <c r="N357" s="168" t="s">
        <v>46</v>
      </c>
      <c r="O357" s="64"/>
      <c r="P357" s="169">
        <f>O357*H357</f>
        <v>0</v>
      </c>
      <c r="Q357" s="169">
        <v>0</v>
      </c>
      <c r="R357" s="169">
        <f>Q357*H357</f>
        <v>0</v>
      </c>
      <c r="S357" s="169">
        <v>0</v>
      </c>
      <c r="T357" s="170">
        <f>S357*H357</f>
        <v>0</v>
      </c>
      <c r="AR357" s="16" t="s">
        <v>223</v>
      </c>
      <c r="AT357" s="16" t="s">
        <v>137</v>
      </c>
      <c r="AU357" s="16" t="s">
        <v>143</v>
      </c>
      <c r="AY357" s="16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6" t="s">
        <v>143</v>
      </c>
      <c r="BK357" s="171">
        <f>ROUND(I357*H357,2)</f>
        <v>0</v>
      </c>
      <c r="BL357" s="16" t="s">
        <v>223</v>
      </c>
      <c r="BM357" s="16" t="s">
        <v>753</v>
      </c>
    </row>
    <row r="358" s="10" customFormat="1" ht="22.8" customHeight="1">
      <c r="B358" s="146"/>
      <c r="D358" s="147" t="s">
        <v>73</v>
      </c>
      <c r="E358" s="157" t="s">
        <v>754</v>
      </c>
      <c r="F358" s="157" t="s">
        <v>755</v>
      </c>
      <c r="I358" s="149"/>
      <c r="J358" s="158">
        <f>BK358</f>
        <v>0</v>
      </c>
      <c r="L358" s="146"/>
      <c r="M358" s="151"/>
      <c r="N358" s="152"/>
      <c r="O358" s="152"/>
      <c r="P358" s="153">
        <f>SUM(P359:P360)</f>
        <v>0</v>
      </c>
      <c r="Q358" s="152"/>
      <c r="R358" s="153">
        <f>SUM(R359:R360)</f>
        <v>0.0015299999999999999</v>
      </c>
      <c r="S358" s="152"/>
      <c r="T358" s="154">
        <f>SUM(T359:T360)</f>
        <v>0</v>
      </c>
      <c r="AR358" s="147" t="s">
        <v>143</v>
      </c>
      <c r="AT358" s="155" t="s">
        <v>73</v>
      </c>
      <c r="AU358" s="155" t="s">
        <v>82</v>
      </c>
      <c r="AY358" s="147" t="s">
        <v>134</v>
      </c>
      <c r="BK358" s="156">
        <f>SUM(BK359:BK360)</f>
        <v>0</v>
      </c>
    </row>
    <row r="359" s="1" customFormat="1" ht="16.5" customHeight="1">
      <c r="B359" s="159"/>
      <c r="C359" s="160" t="s">
        <v>756</v>
      </c>
      <c r="D359" s="160" t="s">
        <v>137</v>
      </c>
      <c r="E359" s="161" t="s">
        <v>757</v>
      </c>
      <c r="F359" s="162" t="s">
        <v>758</v>
      </c>
      <c r="G359" s="163" t="s">
        <v>164</v>
      </c>
      <c r="H359" s="164">
        <v>1.8</v>
      </c>
      <c r="I359" s="165"/>
      <c r="J359" s="166">
        <f>ROUND(I359*H359,2)</f>
        <v>0</v>
      </c>
      <c r="K359" s="162" t="s">
        <v>141</v>
      </c>
      <c r="L359" s="34"/>
      <c r="M359" s="167" t="s">
        <v>1</v>
      </c>
      <c r="N359" s="168" t="s">
        <v>46</v>
      </c>
      <c r="O359" s="64"/>
      <c r="P359" s="169">
        <f>O359*H359</f>
        <v>0</v>
      </c>
      <c r="Q359" s="169">
        <v>0.00020000000000000001</v>
      </c>
      <c r="R359" s="169">
        <f>Q359*H359</f>
        <v>0.00036000000000000002</v>
      </c>
      <c r="S359" s="169">
        <v>0</v>
      </c>
      <c r="T359" s="170">
        <f>S359*H359</f>
        <v>0</v>
      </c>
      <c r="AR359" s="16" t="s">
        <v>223</v>
      </c>
      <c r="AT359" s="16" t="s">
        <v>137</v>
      </c>
      <c r="AU359" s="16" t="s">
        <v>143</v>
      </c>
      <c r="AY359" s="16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6" t="s">
        <v>143</v>
      </c>
      <c r="BK359" s="171">
        <f>ROUND(I359*H359,2)</f>
        <v>0</v>
      </c>
      <c r="BL359" s="16" t="s">
        <v>223</v>
      </c>
      <c r="BM359" s="16" t="s">
        <v>759</v>
      </c>
    </row>
    <row r="360" s="1" customFormat="1" ht="16.5" customHeight="1">
      <c r="B360" s="159"/>
      <c r="C360" s="160" t="s">
        <v>760</v>
      </c>
      <c r="D360" s="160" t="s">
        <v>137</v>
      </c>
      <c r="E360" s="161" t="s">
        <v>761</v>
      </c>
      <c r="F360" s="162" t="s">
        <v>762</v>
      </c>
      <c r="G360" s="163" t="s">
        <v>763</v>
      </c>
      <c r="H360" s="164">
        <v>9</v>
      </c>
      <c r="I360" s="165"/>
      <c r="J360" s="166">
        <f>ROUND(I360*H360,2)</f>
        <v>0</v>
      </c>
      <c r="K360" s="162" t="s">
        <v>141</v>
      </c>
      <c r="L360" s="34"/>
      <c r="M360" s="167" t="s">
        <v>1</v>
      </c>
      <c r="N360" s="168" t="s">
        <v>46</v>
      </c>
      <c r="O360" s="64"/>
      <c r="P360" s="169">
        <f>O360*H360</f>
        <v>0</v>
      </c>
      <c r="Q360" s="169">
        <v>0.00012999999999999999</v>
      </c>
      <c r="R360" s="169">
        <f>Q360*H360</f>
        <v>0.0011699999999999998</v>
      </c>
      <c r="S360" s="169">
        <v>0</v>
      </c>
      <c r="T360" s="170">
        <f>S360*H360</f>
        <v>0</v>
      </c>
      <c r="AR360" s="16" t="s">
        <v>223</v>
      </c>
      <c r="AT360" s="16" t="s">
        <v>137</v>
      </c>
      <c r="AU360" s="16" t="s">
        <v>143</v>
      </c>
      <c r="AY360" s="16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6" t="s">
        <v>143</v>
      </c>
      <c r="BK360" s="171">
        <f>ROUND(I360*H360,2)</f>
        <v>0</v>
      </c>
      <c r="BL360" s="16" t="s">
        <v>223</v>
      </c>
      <c r="BM360" s="16" t="s">
        <v>764</v>
      </c>
    </row>
    <row r="361" s="10" customFormat="1" ht="22.8" customHeight="1">
      <c r="B361" s="146"/>
      <c r="D361" s="147" t="s">
        <v>73</v>
      </c>
      <c r="E361" s="157" t="s">
        <v>765</v>
      </c>
      <c r="F361" s="157" t="s">
        <v>766</v>
      </c>
      <c r="I361" s="149"/>
      <c r="J361" s="158">
        <f>BK361</f>
        <v>0</v>
      </c>
      <c r="L361" s="146"/>
      <c r="M361" s="151"/>
      <c r="N361" s="152"/>
      <c r="O361" s="152"/>
      <c r="P361" s="153">
        <f>SUM(P362:P381)</f>
        <v>0</v>
      </c>
      <c r="Q361" s="152"/>
      <c r="R361" s="153">
        <f>SUM(R362:R381)</f>
        <v>0.20913354999999997</v>
      </c>
      <c r="S361" s="152"/>
      <c r="T361" s="154">
        <f>SUM(T362:T381)</f>
        <v>0.043255229999999999</v>
      </c>
      <c r="AR361" s="147" t="s">
        <v>143</v>
      </c>
      <c r="AT361" s="155" t="s">
        <v>73</v>
      </c>
      <c r="AU361" s="155" t="s">
        <v>82</v>
      </c>
      <c r="AY361" s="147" t="s">
        <v>134</v>
      </c>
      <c r="BK361" s="156">
        <f>SUM(BK362:BK381)</f>
        <v>0</v>
      </c>
    </row>
    <row r="362" s="1" customFormat="1" ht="16.5" customHeight="1">
      <c r="B362" s="159"/>
      <c r="C362" s="160" t="s">
        <v>767</v>
      </c>
      <c r="D362" s="160" t="s">
        <v>137</v>
      </c>
      <c r="E362" s="161" t="s">
        <v>768</v>
      </c>
      <c r="F362" s="162" t="s">
        <v>769</v>
      </c>
      <c r="G362" s="163" t="s">
        <v>164</v>
      </c>
      <c r="H362" s="164">
        <v>139.53299999999999</v>
      </c>
      <c r="I362" s="165"/>
      <c r="J362" s="166">
        <f>ROUND(I362*H362,2)</f>
        <v>0</v>
      </c>
      <c r="K362" s="162" t="s">
        <v>141</v>
      </c>
      <c r="L362" s="34"/>
      <c r="M362" s="167" t="s">
        <v>1</v>
      </c>
      <c r="N362" s="168" t="s">
        <v>46</v>
      </c>
      <c r="O362" s="64"/>
      <c r="P362" s="169">
        <f>O362*H362</f>
        <v>0</v>
      </c>
      <c r="Q362" s="169">
        <v>0.001</v>
      </c>
      <c r="R362" s="169">
        <f>Q362*H362</f>
        <v>0.13953299999999999</v>
      </c>
      <c r="S362" s="169">
        <v>0.00031</v>
      </c>
      <c r="T362" s="170">
        <f>S362*H362</f>
        <v>0.043255229999999999</v>
      </c>
      <c r="AR362" s="16" t="s">
        <v>223</v>
      </c>
      <c r="AT362" s="16" t="s">
        <v>137</v>
      </c>
      <c r="AU362" s="16" t="s">
        <v>143</v>
      </c>
      <c r="AY362" s="16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6" t="s">
        <v>143</v>
      </c>
      <c r="BK362" s="171">
        <f>ROUND(I362*H362,2)</f>
        <v>0</v>
      </c>
      <c r="BL362" s="16" t="s">
        <v>223</v>
      </c>
      <c r="BM362" s="16" t="s">
        <v>770</v>
      </c>
    </row>
    <row r="363" s="12" customFormat="1">
      <c r="B363" s="180"/>
      <c r="D363" s="173" t="s">
        <v>145</v>
      </c>
      <c r="E363" s="181" t="s">
        <v>1</v>
      </c>
      <c r="F363" s="182" t="s">
        <v>771</v>
      </c>
      <c r="H363" s="183">
        <v>139.53299999999999</v>
      </c>
      <c r="I363" s="184"/>
      <c r="L363" s="180"/>
      <c r="M363" s="185"/>
      <c r="N363" s="186"/>
      <c r="O363" s="186"/>
      <c r="P363" s="186"/>
      <c r="Q363" s="186"/>
      <c r="R363" s="186"/>
      <c r="S363" s="186"/>
      <c r="T363" s="187"/>
      <c r="AT363" s="181" t="s">
        <v>145</v>
      </c>
      <c r="AU363" s="181" t="s">
        <v>143</v>
      </c>
      <c r="AV363" s="12" t="s">
        <v>143</v>
      </c>
      <c r="AW363" s="12" t="s">
        <v>36</v>
      </c>
      <c r="AX363" s="12" t="s">
        <v>82</v>
      </c>
      <c r="AY363" s="181" t="s">
        <v>134</v>
      </c>
    </row>
    <row r="364" s="1" customFormat="1" ht="16.5" customHeight="1">
      <c r="B364" s="159"/>
      <c r="C364" s="160" t="s">
        <v>772</v>
      </c>
      <c r="D364" s="160" t="s">
        <v>137</v>
      </c>
      <c r="E364" s="161" t="s">
        <v>773</v>
      </c>
      <c r="F364" s="162" t="s">
        <v>774</v>
      </c>
      <c r="G364" s="163" t="s">
        <v>164</v>
      </c>
      <c r="H364" s="164">
        <v>139.53299999999999</v>
      </c>
      <c r="I364" s="165"/>
      <c r="J364" s="166">
        <f>ROUND(I364*H364,2)</f>
        <v>0</v>
      </c>
      <c r="K364" s="162" t="s">
        <v>141</v>
      </c>
      <c r="L364" s="34"/>
      <c r="M364" s="167" t="s">
        <v>1</v>
      </c>
      <c r="N364" s="168" t="s">
        <v>46</v>
      </c>
      <c r="O364" s="64"/>
      <c r="P364" s="169">
        <f>O364*H364</f>
        <v>0</v>
      </c>
      <c r="Q364" s="169">
        <v>0</v>
      </c>
      <c r="R364" s="169">
        <f>Q364*H364</f>
        <v>0</v>
      </c>
      <c r="S364" s="169">
        <v>0</v>
      </c>
      <c r="T364" s="170">
        <f>S364*H364</f>
        <v>0</v>
      </c>
      <c r="AR364" s="16" t="s">
        <v>223</v>
      </c>
      <c r="AT364" s="16" t="s">
        <v>137</v>
      </c>
      <c r="AU364" s="16" t="s">
        <v>143</v>
      </c>
      <c r="AY364" s="16" t="s">
        <v>134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6" t="s">
        <v>143</v>
      </c>
      <c r="BK364" s="171">
        <f>ROUND(I364*H364,2)</f>
        <v>0</v>
      </c>
      <c r="BL364" s="16" t="s">
        <v>223</v>
      </c>
      <c r="BM364" s="16" t="s">
        <v>775</v>
      </c>
    </row>
    <row r="365" s="12" customFormat="1">
      <c r="B365" s="180"/>
      <c r="D365" s="173" t="s">
        <v>145</v>
      </c>
      <c r="E365" s="181" t="s">
        <v>1</v>
      </c>
      <c r="F365" s="182" t="s">
        <v>771</v>
      </c>
      <c r="H365" s="183">
        <v>139.53299999999999</v>
      </c>
      <c r="I365" s="184"/>
      <c r="L365" s="180"/>
      <c r="M365" s="185"/>
      <c r="N365" s="186"/>
      <c r="O365" s="186"/>
      <c r="P365" s="186"/>
      <c r="Q365" s="186"/>
      <c r="R365" s="186"/>
      <c r="S365" s="186"/>
      <c r="T365" s="187"/>
      <c r="AT365" s="181" t="s">
        <v>145</v>
      </c>
      <c r="AU365" s="181" t="s">
        <v>143</v>
      </c>
      <c r="AV365" s="12" t="s">
        <v>143</v>
      </c>
      <c r="AW365" s="12" t="s">
        <v>36</v>
      </c>
      <c r="AX365" s="12" t="s">
        <v>82</v>
      </c>
      <c r="AY365" s="181" t="s">
        <v>134</v>
      </c>
    </row>
    <row r="366" s="1" customFormat="1" ht="16.5" customHeight="1">
      <c r="B366" s="159"/>
      <c r="C366" s="160" t="s">
        <v>776</v>
      </c>
      <c r="D366" s="160" t="s">
        <v>137</v>
      </c>
      <c r="E366" s="161" t="s">
        <v>777</v>
      </c>
      <c r="F366" s="162" t="s">
        <v>778</v>
      </c>
      <c r="G366" s="163" t="s">
        <v>164</v>
      </c>
      <c r="H366" s="164">
        <v>65.588999999999999</v>
      </c>
      <c r="I366" s="165"/>
      <c r="J366" s="166">
        <f>ROUND(I366*H366,2)</f>
        <v>0</v>
      </c>
      <c r="K366" s="162" t="s">
        <v>141</v>
      </c>
      <c r="L366" s="34"/>
      <c r="M366" s="167" t="s">
        <v>1</v>
      </c>
      <c r="N366" s="168" t="s">
        <v>46</v>
      </c>
      <c r="O366" s="64"/>
      <c r="P366" s="169">
        <f>O366*H366</f>
        <v>0</v>
      </c>
      <c r="Q366" s="169">
        <v>0.00019000000000000001</v>
      </c>
      <c r="R366" s="169">
        <f>Q366*H366</f>
        <v>0.01246191</v>
      </c>
      <c r="S366" s="169">
        <v>0</v>
      </c>
      <c r="T366" s="170">
        <f>S366*H366</f>
        <v>0</v>
      </c>
      <c r="AR366" s="16" t="s">
        <v>223</v>
      </c>
      <c r="AT366" s="16" t="s">
        <v>137</v>
      </c>
      <c r="AU366" s="16" t="s">
        <v>143</v>
      </c>
      <c r="AY366" s="16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6" t="s">
        <v>143</v>
      </c>
      <c r="BK366" s="171">
        <f>ROUND(I366*H366,2)</f>
        <v>0</v>
      </c>
      <c r="BL366" s="16" t="s">
        <v>223</v>
      </c>
      <c r="BM366" s="16" t="s">
        <v>779</v>
      </c>
    </row>
    <row r="367" s="12" customFormat="1">
      <c r="B367" s="180"/>
      <c r="D367" s="173" t="s">
        <v>145</v>
      </c>
      <c r="E367" s="181" t="s">
        <v>1</v>
      </c>
      <c r="F367" s="182" t="s">
        <v>780</v>
      </c>
      <c r="H367" s="183">
        <v>12.125999999999999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145</v>
      </c>
      <c r="AU367" s="181" t="s">
        <v>143</v>
      </c>
      <c r="AV367" s="12" t="s">
        <v>143</v>
      </c>
      <c r="AW367" s="12" t="s">
        <v>36</v>
      </c>
      <c r="AX367" s="12" t="s">
        <v>74</v>
      </c>
      <c r="AY367" s="181" t="s">
        <v>134</v>
      </c>
    </row>
    <row r="368" s="12" customFormat="1">
      <c r="B368" s="180"/>
      <c r="D368" s="173" t="s">
        <v>145</v>
      </c>
      <c r="E368" s="181" t="s">
        <v>1</v>
      </c>
      <c r="F368" s="182" t="s">
        <v>781</v>
      </c>
      <c r="H368" s="183">
        <v>16.097999999999999</v>
      </c>
      <c r="I368" s="184"/>
      <c r="L368" s="180"/>
      <c r="M368" s="185"/>
      <c r="N368" s="186"/>
      <c r="O368" s="186"/>
      <c r="P368" s="186"/>
      <c r="Q368" s="186"/>
      <c r="R368" s="186"/>
      <c r="S368" s="186"/>
      <c r="T368" s="187"/>
      <c r="AT368" s="181" t="s">
        <v>145</v>
      </c>
      <c r="AU368" s="181" t="s">
        <v>143</v>
      </c>
      <c r="AV368" s="12" t="s">
        <v>143</v>
      </c>
      <c r="AW368" s="12" t="s">
        <v>36</v>
      </c>
      <c r="AX368" s="12" t="s">
        <v>74</v>
      </c>
      <c r="AY368" s="181" t="s">
        <v>134</v>
      </c>
    </row>
    <row r="369" s="12" customFormat="1">
      <c r="B369" s="180"/>
      <c r="D369" s="173" t="s">
        <v>145</v>
      </c>
      <c r="E369" s="181" t="s">
        <v>1</v>
      </c>
      <c r="F369" s="182" t="s">
        <v>782</v>
      </c>
      <c r="H369" s="183">
        <v>15.154999999999999</v>
      </c>
      <c r="I369" s="184"/>
      <c r="L369" s="180"/>
      <c r="M369" s="185"/>
      <c r="N369" s="186"/>
      <c r="O369" s="186"/>
      <c r="P369" s="186"/>
      <c r="Q369" s="186"/>
      <c r="R369" s="186"/>
      <c r="S369" s="186"/>
      <c r="T369" s="187"/>
      <c r="AT369" s="181" t="s">
        <v>145</v>
      </c>
      <c r="AU369" s="181" t="s">
        <v>143</v>
      </c>
      <c r="AV369" s="12" t="s">
        <v>143</v>
      </c>
      <c r="AW369" s="12" t="s">
        <v>36</v>
      </c>
      <c r="AX369" s="12" t="s">
        <v>74</v>
      </c>
      <c r="AY369" s="181" t="s">
        <v>134</v>
      </c>
    </row>
    <row r="370" s="12" customFormat="1">
      <c r="B370" s="180"/>
      <c r="D370" s="173" t="s">
        <v>145</v>
      </c>
      <c r="E370" s="181" t="s">
        <v>1</v>
      </c>
      <c r="F370" s="182" t="s">
        <v>783</v>
      </c>
      <c r="H370" s="183">
        <v>9.1460000000000008</v>
      </c>
      <c r="I370" s="184"/>
      <c r="L370" s="180"/>
      <c r="M370" s="185"/>
      <c r="N370" s="186"/>
      <c r="O370" s="186"/>
      <c r="P370" s="186"/>
      <c r="Q370" s="186"/>
      <c r="R370" s="186"/>
      <c r="S370" s="186"/>
      <c r="T370" s="187"/>
      <c r="AT370" s="181" t="s">
        <v>145</v>
      </c>
      <c r="AU370" s="181" t="s">
        <v>143</v>
      </c>
      <c r="AV370" s="12" t="s">
        <v>143</v>
      </c>
      <c r="AW370" s="12" t="s">
        <v>36</v>
      </c>
      <c r="AX370" s="12" t="s">
        <v>74</v>
      </c>
      <c r="AY370" s="181" t="s">
        <v>134</v>
      </c>
    </row>
    <row r="371" s="12" customFormat="1">
      <c r="B371" s="180"/>
      <c r="D371" s="173" t="s">
        <v>145</v>
      </c>
      <c r="E371" s="181" t="s">
        <v>1</v>
      </c>
      <c r="F371" s="182" t="s">
        <v>784</v>
      </c>
      <c r="H371" s="183">
        <v>10.635</v>
      </c>
      <c r="I371" s="184"/>
      <c r="L371" s="180"/>
      <c r="M371" s="185"/>
      <c r="N371" s="186"/>
      <c r="O371" s="186"/>
      <c r="P371" s="186"/>
      <c r="Q371" s="186"/>
      <c r="R371" s="186"/>
      <c r="S371" s="186"/>
      <c r="T371" s="187"/>
      <c r="AT371" s="181" t="s">
        <v>145</v>
      </c>
      <c r="AU371" s="181" t="s">
        <v>143</v>
      </c>
      <c r="AV371" s="12" t="s">
        <v>143</v>
      </c>
      <c r="AW371" s="12" t="s">
        <v>36</v>
      </c>
      <c r="AX371" s="12" t="s">
        <v>74</v>
      </c>
      <c r="AY371" s="181" t="s">
        <v>134</v>
      </c>
    </row>
    <row r="372" s="12" customFormat="1">
      <c r="B372" s="180"/>
      <c r="D372" s="173" t="s">
        <v>145</v>
      </c>
      <c r="E372" s="181" t="s">
        <v>1</v>
      </c>
      <c r="F372" s="182" t="s">
        <v>785</v>
      </c>
      <c r="H372" s="183">
        <v>2.4289999999999998</v>
      </c>
      <c r="I372" s="184"/>
      <c r="L372" s="180"/>
      <c r="M372" s="185"/>
      <c r="N372" s="186"/>
      <c r="O372" s="186"/>
      <c r="P372" s="186"/>
      <c r="Q372" s="186"/>
      <c r="R372" s="186"/>
      <c r="S372" s="186"/>
      <c r="T372" s="187"/>
      <c r="AT372" s="181" t="s">
        <v>145</v>
      </c>
      <c r="AU372" s="181" t="s">
        <v>143</v>
      </c>
      <c r="AV372" s="12" t="s">
        <v>143</v>
      </c>
      <c r="AW372" s="12" t="s">
        <v>36</v>
      </c>
      <c r="AX372" s="12" t="s">
        <v>74</v>
      </c>
      <c r="AY372" s="181" t="s">
        <v>134</v>
      </c>
    </row>
    <row r="373" s="13" customFormat="1">
      <c r="B373" s="188"/>
      <c r="D373" s="173" t="s">
        <v>145</v>
      </c>
      <c r="E373" s="189" t="s">
        <v>1</v>
      </c>
      <c r="F373" s="190" t="s">
        <v>168</v>
      </c>
      <c r="H373" s="191">
        <v>65.588999999999999</v>
      </c>
      <c r="I373" s="192"/>
      <c r="L373" s="188"/>
      <c r="M373" s="193"/>
      <c r="N373" s="194"/>
      <c r="O373" s="194"/>
      <c r="P373" s="194"/>
      <c r="Q373" s="194"/>
      <c r="R373" s="194"/>
      <c r="S373" s="194"/>
      <c r="T373" s="195"/>
      <c r="AT373" s="189" t="s">
        <v>145</v>
      </c>
      <c r="AU373" s="189" t="s">
        <v>143</v>
      </c>
      <c r="AV373" s="13" t="s">
        <v>142</v>
      </c>
      <c r="AW373" s="13" t="s">
        <v>36</v>
      </c>
      <c r="AX373" s="13" t="s">
        <v>82</v>
      </c>
      <c r="AY373" s="189" t="s">
        <v>134</v>
      </c>
    </row>
    <row r="374" s="1" customFormat="1" ht="16.5" customHeight="1">
      <c r="B374" s="159"/>
      <c r="C374" s="160" t="s">
        <v>786</v>
      </c>
      <c r="D374" s="160" t="s">
        <v>137</v>
      </c>
      <c r="E374" s="161" t="s">
        <v>787</v>
      </c>
      <c r="F374" s="162" t="s">
        <v>788</v>
      </c>
      <c r="G374" s="163" t="s">
        <v>164</v>
      </c>
      <c r="H374" s="164">
        <v>219.76400000000001</v>
      </c>
      <c r="I374" s="165"/>
      <c r="J374" s="166">
        <f>ROUND(I374*H374,2)</f>
        <v>0</v>
      </c>
      <c r="K374" s="162" t="s">
        <v>141</v>
      </c>
      <c r="L374" s="34"/>
      <c r="M374" s="167" t="s">
        <v>1</v>
      </c>
      <c r="N374" s="168" t="s">
        <v>46</v>
      </c>
      <c r="O374" s="64"/>
      <c r="P374" s="169">
        <f>O374*H374</f>
        <v>0</v>
      </c>
      <c r="Q374" s="169">
        <v>0.00025999999999999998</v>
      </c>
      <c r="R374" s="169">
        <f>Q374*H374</f>
        <v>0.057138639999999997</v>
      </c>
      <c r="S374" s="169">
        <v>0</v>
      </c>
      <c r="T374" s="170">
        <f>S374*H374</f>
        <v>0</v>
      </c>
      <c r="AR374" s="16" t="s">
        <v>223</v>
      </c>
      <c r="AT374" s="16" t="s">
        <v>137</v>
      </c>
      <c r="AU374" s="16" t="s">
        <v>143</v>
      </c>
      <c r="AY374" s="16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6" t="s">
        <v>143</v>
      </c>
      <c r="BK374" s="171">
        <f>ROUND(I374*H374,2)</f>
        <v>0</v>
      </c>
      <c r="BL374" s="16" t="s">
        <v>223</v>
      </c>
      <c r="BM374" s="16" t="s">
        <v>789</v>
      </c>
    </row>
    <row r="375" s="11" customFormat="1">
      <c r="B375" s="172"/>
      <c r="D375" s="173" t="s">
        <v>145</v>
      </c>
      <c r="E375" s="174" t="s">
        <v>1</v>
      </c>
      <c r="F375" s="175" t="s">
        <v>790</v>
      </c>
      <c r="H375" s="174" t="s">
        <v>1</v>
      </c>
      <c r="I375" s="176"/>
      <c r="L375" s="172"/>
      <c r="M375" s="177"/>
      <c r="N375" s="178"/>
      <c r="O375" s="178"/>
      <c r="P375" s="178"/>
      <c r="Q375" s="178"/>
      <c r="R375" s="178"/>
      <c r="S375" s="178"/>
      <c r="T375" s="179"/>
      <c r="AT375" s="174" t="s">
        <v>145</v>
      </c>
      <c r="AU375" s="174" t="s">
        <v>143</v>
      </c>
      <c r="AV375" s="11" t="s">
        <v>82</v>
      </c>
      <c r="AW375" s="11" t="s">
        <v>36</v>
      </c>
      <c r="AX375" s="11" t="s">
        <v>74</v>
      </c>
      <c r="AY375" s="174" t="s">
        <v>134</v>
      </c>
    </row>
    <row r="376" s="12" customFormat="1">
      <c r="B376" s="180"/>
      <c r="D376" s="173" t="s">
        <v>145</v>
      </c>
      <c r="E376" s="181" t="s">
        <v>1</v>
      </c>
      <c r="F376" s="182" t="s">
        <v>791</v>
      </c>
      <c r="H376" s="183">
        <v>40.729999999999997</v>
      </c>
      <c r="I376" s="184"/>
      <c r="L376" s="180"/>
      <c r="M376" s="185"/>
      <c r="N376" s="186"/>
      <c r="O376" s="186"/>
      <c r="P376" s="186"/>
      <c r="Q376" s="186"/>
      <c r="R376" s="186"/>
      <c r="S376" s="186"/>
      <c r="T376" s="187"/>
      <c r="AT376" s="181" t="s">
        <v>145</v>
      </c>
      <c r="AU376" s="181" t="s">
        <v>143</v>
      </c>
      <c r="AV376" s="12" t="s">
        <v>143</v>
      </c>
      <c r="AW376" s="12" t="s">
        <v>36</v>
      </c>
      <c r="AX376" s="12" t="s">
        <v>74</v>
      </c>
      <c r="AY376" s="181" t="s">
        <v>134</v>
      </c>
    </row>
    <row r="377" s="11" customFormat="1">
      <c r="B377" s="172"/>
      <c r="D377" s="173" t="s">
        <v>145</v>
      </c>
      <c r="E377" s="174" t="s">
        <v>1</v>
      </c>
      <c r="F377" s="175" t="s">
        <v>792</v>
      </c>
      <c r="H377" s="174" t="s">
        <v>1</v>
      </c>
      <c r="I377" s="176"/>
      <c r="L377" s="172"/>
      <c r="M377" s="177"/>
      <c r="N377" s="178"/>
      <c r="O377" s="178"/>
      <c r="P377" s="178"/>
      <c r="Q377" s="178"/>
      <c r="R377" s="178"/>
      <c r="S377" s="178"/>
      <c r="T377" s="179"/>
      <c r="AT377" s="174" t="s">
        <v>145</v>
      </c>
      <c r="AU377" s="174" t="s">
        <v>143</v>
      </c>
      <c r="AV377" s="11" t="s">
        <v>82</v>
      </c>
      <c r="AW377" s="11" t="s">
        <v>36</v>
      </c>
      <c r="AX377" s="11" t="s">
        <v>74</v>
      </c>
      <c r="AY377" s="174" t="s">
        <v>134</v>
      </c>
    </row>
    <row r="378" s="12" customFormat="1">
      <c r="B378" s="180"/>
      <c r="D378" s="173" t="s">
        <v>145</v>
      </c>
      <c r="E378" s="181" t="s">
        <v>1</v>
      </c>
      <c r="F378" s="182" t="s">
        <v>793</v>
      </c>
      <c r="H378" s="183">
        <v>104.03400000000001</v>
      </c>
      <c r="I378" s="184"/>
      <c r="L378" s="180"/>
      <c r="M378" s="185"/>
      <c r="N378" s="186"/>
      <c r="O378" s="186"/>
      <c r="P378" s="186"/>
      <c r="Q378" s="186"/>
      <c r="R378" s="186"/>
      <c r="S378" s="186"/>
      <c r="T378" s="187"/>
      <c r="AT378" s="181" t="s">
        <v>145</v>
      </c>
      <c r="AU378" s="181" t="s">
        <v>143</v>
      </c>
      <c r="AV378" s="12" t="s">
        <v>143</v>
      </c>
      <c r="AW378" s="12" t="s">
        <v>36</v>
      </c>
      <c r="AX378" s="12" t="s">
        <v>74</v>
      </c>
      <c r="AY378" s="181" t="s">
        <v>134</v>
      </c>
    </row>
    <row r="379" s="11" customFormat="1">
      <c r="B379" s="172"/>
      <c r="D379" s="173" t="s">
        <v>145</v>
      </c>
      <c r="E379" s="174" t="s">
        <v>1</v>
      </c>
      <c r="F379" s="175" t="s">
        <v>794</v>
      </c>
      <c r="H379" s="174" t="s">
        <v>1</v>
      </c>
      <c r="I379" s="176"/>
      <c r="L379" s="172"/>
      <c r="M379" s="177"/>
      <c r="N379" s="178"/>
      <c r="O379" s="178"/>
      <c r="P379" s="178"/>
      <c r="Q379" s="178"/>
      <c r="R379" s="178"/>
      <c r="S379" s="178"/>
      <c r="T379" s="179"/>
      <c r="AT379" s="174" t="s">
        <v>145</v>
      </c>
      <c r="AU379" s="174" t="s">
        <v>143</v>
      </c>
      <c r="AV379" s="11" t="s">
        <v>82</v>
      </c>
      <c r="AW379" s="11" t="s">
        <v>36</v>
      </c>
      <c r="AX379" s="11" t="s">
        <v>74</v>
      </c>
      <c r="AY379" s="174" t="s">
        <v>134</v>
      </c>
    </row>
    <row r="380" s="12" customFormat="1">
      <c r="B380" s="180"/>
      <c r="D380" s="173" t="s">
        <v>145</v>
      </c>
      <c r="E380" s="181" t="s">
        <v>1</v>
      </c>
      <c r="F380" s="182" t="s">
        <v>513</v>
      </c>
      <c r="H380" s="183">
        <v>75</v>
      </c>
      <c r="I380" s="184"/>
      <c r="L380" s="180"/>
      <c r="M380" s="185"/>
      <c r="N380" s="186"/>
      <c r="O380" s="186"/>
      <c r="P380" s="186"/>
      <c r="Q380" s="186"/>
      <c r="R380" s="186"/>
      <c r="S380" s="186"/>
      <c r="T380" s="187"/>
      <c r="AT380" s="181" t="s">
        <v>145</v>
      </c>
      <c r="AU380" s="181" t="s">
        <v>143</v>
      </c>
      <c r="AV380" s="12" t="s">
        <v>143</v>
      </c>
      <c r="AW380" s="12" t="s">
        <v>36</v>
      </c>
      <c r="AX380" s="12" t="s">
        <v>74</v>
      </c>
      <c r="AY380" s="181" t="s">
        <v>134</v>
      </c>
    </row>
    <row r="381" s="13" customFormat="1">
      <c r="B381" s="188"/>
      <c r="D381" s="173" t="s">
        <v>145</v>
      </c>
      <c r="E381" s="189" t="s">
        <v>1</v>
      </c>
      <c r="F381" s="190" t="s">
        <v>168</v>
      </c>
      <c r="H381" s="191">
        <v>219.76400000000001</v>
      </c>
      <c r="I381" s="192"/>
      <c r="L381" s="188"/>
      <c r="M381" s="193"/>
      <c r="N381" s="194"/>
      <c r="O381" s="194"/>
      <c r="P381" s="194"/>
      <c r="Q381" s="194"/>
      <c r="R381" s="194"/>
      <c r="S381" s="194"/>
      <c r="T381" s="195"/>
      <c r="AT381" s="189" t="s">
        <v>145</v>
      </c>
      <c r="AU381" s="189" t="s">
        <v>143</v>
      </c>
      <c r="AV381" s="13" t="s">
        <v>142</v>
      </c>
      <c r="AW381" s="13" t="s">
        <v>36</v>
      </c>
      <c r="AX381" s="13" t="s">
        <v>82</v>
      </c>
      <c r="AY381" s="189" t="s">
        <v>134</v>
      </c>
    </row>
    <row r="382" s="10" customFormat="1" ht="25.92" customHeight="1">
      <c r="B382" s="146"/>
      <c r="D382" s="147" t="s">
        <v>73</v>
      </c>
      <c r="E382" s="148" t="s">
        <v>795</v>
      </c>
      <c r="F382" s="148" t="s">
        <v>796</v>
      </c>
      <c r="I382" s="149"/>
      <c r="J382" s="150">
        <f>BK382</f>
        <v>0</v>
      </c>
      <c r="L382" s="146"/>
      <c r="M382" s="151"/>
      <c r="N382" s="152"/>
      <c r="O382" s="152"/>
      <c r="P382" s="153">
        <f>P383+P385+P387</f>
        <v>0</v>
      </c>
      <c r="Q382" s="152"/>
      <c r="R382" s="153">
        <f>R383+R385+R387</f>
        <v>0</v>
      </c>
      <c r="S382" s="152"/>
      <c r="T382" s="154">
        <f>T383+T385+T387</f>
        <v>0</v>
      </c>
      <c r="AR382" s="147" t="s">
        <v>161</v>
      </c>
      <c r="AT382" s="155" t="s">
        <v>73</v>
      </c>
      <c r="AU382" s="155" t="s">
        <v>74</v>
      </c>
      <c r="AY382" s="147" t="s">
        <v>134</v>
      </c>
      <c r="BK382" s="156">
        <f>BK383+BK385+BK387</f>
        <v>0</v>
      </c>
    </row>
    <row r="383" s="10" customFormat="1" ht="22.8" customHeight="1">
      <c r="B383" s="146"/>
      <c r="D383" s="147" t="s">
        <v>73</v>
      </c>
      <c r="E383" s="157" t="s">
        <v>797</v>
      </c>
      <c r="F383" s="157" t="s">
        <v>798</v>
      </c>
      <c r="I383" s="149"/>
      <c r="J383" s="158">
        <f>BK383</f>
        <v>0</v>
      </c>
      <c r="L383" s="146"/>
      <c r="M383" s="151"/>
      <c r="N383" s="152"/>
      <c r="O383" s="152"/>
      <c r="P383" s="153">
        <f>P384</f>
        <v>0</v>
      </c>
      <c r="Q383" s="152"/>
      <c r="R383" s="153">
        <f>R384</f>
        <v>0</v>
      </c>
      <c r="S383" s="152"/>
      <c r="T383" s="154">
        <f>T384</f>
        <v>0</v>
      </c>
      <c r="AR383" s="147" t="s">
        <v>161</v>
      </c>
      <c r="AT383" s="155" t="s">
        <v>73</v>
      </c>
      <c r="AU383" s="155" t="s">
        <v>82</v>
      </c>
      <c r="AY383" s="147" t="s">
        <v>134</v>
      </c>
      <c r="BK383" s="156">
        <f>BK384</f>
        <v>0</v>
      </c>
    </row>
    <row r="384" s="1" customFormat="1" ht="16.5" customHeight="1">
      <c r="B384" s="159"/>
      <c r="C384" s="160" t="s">
        <v>799</v>
      </c>
      <c r="D384" s="160" t="s">
        <v>137</v>
      </c>
      <c r="E384" s="161" t="s">
        <v>800</v>
      </c>
      <c r="F384" s="162" t="s">
        <v>798</v>
      </c>
      <c r="G384" s="163" t="s">
        <v>356</v>
      </c>
      <c r="H384" s="206"/>
      <c r="I384" s="165"/>
      <c r="J384" s="166">
        <f>ROUND(I384*H384,2)</f>
        <v>0</v>
      </c>
      <c r="K384" s="162" t="s">
        <v>141</v>
      </c>
      <c r="L384" s="34"/>
      <c r="M384" s="167" t="s">
        <v>1</v>
      </c>
      <c r="N384" s="168" t="s">
        <v>46</v>
      </c>
      <c r="O384" s="64"/>
      <c r="P384" s="169">
        <f>O384*H384</f>
        <v>0</v>
      </c>
      <c r="Q384" s="169">
        <v>0</v>
      </c>
      <c r="R384" s="169">
        <f>Q384*H384</f>
        <v>0</v>
      </c>
      <c r="S384" s="169">
        <v>0</v>
      </c>
      <c r="T384" s="170">
        <f>S384*H384</f>
        <v>0</v>
      </c>
      <c r="AR384" s="16" t="s">
        <v>801</v>
      </c>
      <c r="AT384" s="16" t="s">
        <v>137</v>
      </c>
      <c r="AU384" s="16" t="s">
        <v>143</v>
      </c>
      <c r="AY384" s="16" t="s">
        <v>134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6" t="s">
        <v>143</v>
      </c>
      <c r="BK384" s="171">
        <f>ROUND(I384*H384,2)</f>
        <v>0</v>
      </c>
      <c r="BL384" s="16" t="s">
        <v>801</v>
      </c>
      <c r="BM384" s="16" t="s">
        <v>802</v>
      </c>
    </row>
    <row r="385" s="10" customFormat="1" ht="22.8" customHeight="1">
      <c r="B385" s="146"/>
      <c r="D385" s="147" t="s">
        <v>73</v>
      </c>
      <c r="E385" s="157" t="s">
        <v>803</v>
      </c>
      <c r="F385" s="157" t="s">
        <v>804</v>
      </c>
      <c r="I385" s="149"/>
      <c r="J385" s="158">
        <f>BK385</f>
        <v>0</v>
      </c>
      <c r="L385" s="146"/>
      <c r="M385" s="151"/>
      <c r="N385" s="152"/>
      <c r="O385" s="152"/>
      <c r="P385" s="153">
        <f>P386</f>
        <v>0</v>
      </c>
      <c r="Q385" s="152"/>
      <c r="R385" s="153">
        <f>R386</f>
        <v>0</v>
      </c>
      <c r="S385" s="152"/>
      <c r="T385" s="154">
        <f>T386</f>
        <v>0</v>
      </c>
      <c r="AR385" s="147" t="s">
        <v>161</v>
      </c>
      <c r="AT385" s="155" t="s">
        <v>73</v>
      </c>
      <c r="AU385" s="155" t="s">
        <v>82</v>
      </c>
      <c r="AY385" s="147" t="s">
        <v>134</v>
      </c>
      <c r="BK385" s="156">
        <f>BK386</f>
        <v>0</v>
      </c>
    </row>
    <row r="386" s="1" customFormat="1" ht="16.5" customHeight="1">
      <c r="B386" s="159"/>
      <c r="C386" s="160" t="s">
        <v>805</v>
      </c>
      <c r="D386" s="160" t="s">
        <v>137</v>
      </c>
      <c r="E386" s="161" t="s">
        <v>806</v>
      </c>
      <c r="F386" s="162" t="s">
        <v>807</v>
      </c>
      <c r="G386" s="163" t="s">
        <v>356</v>
      </c>
      <c r="H386" s="206"/>
      <c r="I386" s="165"/>
      <c r="J386" s="166">
        <f>ROUND(I386*H386,2)</f>
        <v>0</v>
      </c>
      <c r="K386" s="162" t="s">
        <v>141</v>
      </c>
      <c r="L386" s="34"/>
      <c r="M386" s="167" t="s">
        <v>1</v>
      </c>
      <c r="N386" s="168" t="s">
        <v>46</v>
      </c>
      <c r="O386" s="64"/>
      <c r="P386" s="169">
        <f>O386*H386</f>
        <v>0</v>
      </c>
      <c r="Q386" s="169">
        <v>0</v>
      </c>
      <c r="R386" s="169">
        <f>Q386*H386</f>
        <v>0</v>
      </c>
      <c r="S386" s="169">
        <v>0</v>
      </c>
      <c r="T386" s="170">
        <f>S386*H386</f>
        <v>0</v>
      </c>
      <c r="AR386" s="16" t="s">
        <v>801</v>
      </c>
      <c r="AT386" s="16" t="s">
        <v>137</v>
      </c>
      <c r="AU386" s="16" t="s">
        <v>143</v>
      </c>
      <c r="AY386" s="16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6" t="s">
        <v>143</v>
      </c>
      <c r="BK386" s="171">
        <f>ROUND(I386*H386,2)</f>
        <v>0</v>
      </c>
      <c r="BL386" s="16" t="s">
        <v>801</v>
      </c>
      <c r="BM386" s="16" t="s">
        <v>808</v>
      </c>
    </row>
    <row r="387" s="10" customFormat="1" ht="22.8" customHeight="1">
      <c r="B387" s="146"/>
      <c r="D387" s="147" t="s">
        <v>73</v>
      </c>
      <c r="E387" s="157" t="s">
        <v>809</v>
      </c>
      <c r="F387" s="157" t="s">
        <v>810</v>
      </c>
      <c r="I387" s="149"/>
      <c r="J387" s="158">
        <f>BK387</f>
        <v>0</v>
      </c>
      <c r="L387" s="146"/>
      <c r="M387" s="151"/>
      <c r="N387" s="152"/>
      <c r="O387" s="152"/>
      <c r="P387" s="153">
        <f>P388</f>
        <v>0</v>
      </c>
      <c r="Q387" s="152"/>
      <c r="R387" s="153">
        <f>R388</f>
        <v>0</v>
      </c>
      <c r="S387" s="152"/>
      <c r="T387" s="154">
        <f>T388</f>
        <v>0</v>
      </c>
      <c r="AR387" s="147" t="s">
        <v>161</v>
      </c>
      <c r="AT387" s="155" t="s">
        <v>73</v>
      </c>
      <c r="AU387" s="155" t="s">
        <v>82</v>
      </c>
      <c r="AY387" s="147" t="s">
        <v>134</v>
      </c>
      <c r="BK387" s="156">
        <f>BK388</f>
        <v>0</v>
      </c>
    </row>
    <row r="388" s="1" customFormat="1" ht="16.5" customHeight="1">
      <c r="B388" s="159"/>
      <c r="C388" s="160" t="s">
        <v>811</v>
      </c>
      <c r="D388" s="160" t="s">
        <v>137</v>
      </c>
      <c r="E388" s="161" t="s">
        <v>812</v>
      </c>
      <c r="F388" s="162" t="s">
        <v>813</v>
      </c>
      <c r="G388" s="163" t="s">
        <v>356</v>
      </c>
      <c r="H388" s="206"/>
      <c r="I388" s="165"/>
      <c r="J388" s="166">
        <f>ROUND(I388*H388,2)</f>
        <v>0</v>
      </c>
      <c r="K388" s="162" t="s">
        <v>141</v>
      </c>
      <c r="L388" s="34"/>
      <c r="M388" s="207" t="s">
        <v>1</v>
      </c>
      <c r="N388" s="208" t="s">
        <v>46</v>
      </c>
      <c r="O388" s="209"/>
      <c r="P388" s="210">
        <f>O388*H388</f>
        <v>0</v>
      </c>
      <c r="Q388" s="210">
        <v>0</v>
      </c>
      <c r="R388" s="210">
        <f>Q388*H388</f>
        <v>0</v>
      </c>
      <c r="S388" s="210">
        <v>0</v>
      </c>
      <c r="T388" s="211">
        <f>S388*H388</f>
        <v>0</v>
      </c>
      <c r="AR388" s="16" t="s">
        <v>801</v>
      </c>
      <c r="AT388" s="16" t="s">
        <v>137</v>
      </c>
      <c r="AU388" s="16" t="s">
        <v>143</v>
      </c>
      <c r="AY388" s="16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6" t="s">
        <v>143</v>
      </c>
      <c r="BK388" s="171">
        <f>ROUND(I388*H388,2)</f>
        <v>0</v>
      </c>
      <c r="BL388" s="16" t="s">
        <v>801</v>
      </c>
      <c r="BM388" s="16" t="s">
        <v>814</v>
      </c>
    </row>
    <row r="389" s="1" customFormat="1" ht="6.96" customHeight="1">
      <c r="B389" s="49"/>
      <c r="C389" s="50"/>
      <c r="D389" s="50"/>
      <c r="E389" s="50"/>
      <c r="F389" s="50"/>
      <c r="G389" s="50"/>
      <c r="H389" s="50"/>
      <c r="I389" s="120"/>
      <c r="J389" s="50"/>
      <c r="K389" s="50"/>
      <c r="L389" s="34"/>
    </row>
  </sheetData>
  <autoFilter ref="C105:K388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2019-09-04T14:56:20Z</dcterms:created>
  <dcterms:modified xsi:type="dcterms:W3CDTF">2019-09-04T14:56:22Z</dcterms:modified>
</cp:coreProperties>
</file>